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Y:\outreach\"/>
    </mc:Choice>
  </mc:AlternateContent>
  <xr:revisionPtr revIDLastSave="0" documentId="13_ncr:1_{74BFFA9E-6462-469D-9DB8-6597823BCD21}" xr6:coauthVersionLast="36" xr6:coauthVersionMax="36" xr10:uidLastSave="{00000000-0000-0000-0000-000000000000}"/>
  <bookViews>
    <workbookView xWindow="360" yWindow="300" windowWidth="14880" windowHeight="7815" xr2:uid="{00000000-000D-0000-FFFF-FFFF00000000}"/>
  </bookViews>
  <sheets>
    <sheet name="ReadMe-Orientation" sheetId="5" r:id="rId1"/>
    <sheet name="part 1 -- targets" sheetId="1" r:id="rId2"/>
    <sheet name="part 2 -- weights" sheetId="2" r:id="rId3"/>
    <sheet name="part 3 -- tire inflation" sheetId="3" r:id="rId4"/>
  </sheets>
  <externalReferences>
    <externalReference r:id="rId5"/>
  </externalReferences>
  <definedNames>
    <definedName name="A">'[1]Capacity tool'!$B$3:$XFD$3</definedName>
    <definedName name="AFW">'part 2 -- weights'!$B$17:$XFD$17</definedName>
    <definedName name="ARW">'part 2 -- weights'!$B$18:$XFD$18</definedName>
    <definedName name="AW">'part 2 -- weights'!$B$16:$XFD$16</definedName>
    <definedName name="CE">'[1]Capacity tool'!$B$18:$XFD$18</definedName>
    <definedName name="CI">'[1]Capacity tool'!#REF!</definedName>
    <definedName name="CS">'[1]Capacity tool'!$B$17:$XFD$17</definedName>
    <definedName name="CTW">'part 2 -- weights'!$B$12:$XFD$12</definedName>
    <definedName name="D">'[1]Capacity tool'!$B$6:$XFD$6</definedName>
    <definedName name="E">'[1]Capacity tool'!$B$20:$XFD$20</definedName>
    <definedName name="EO">'[1]Capacity tool'!$B$15:$XFD$15</definedName>
    <definedName name="H">'[1]Capacity tool'!$B$5:$XFD$5</definedName>
    <definedName name="pwd">'[1]Capacity tool'!$B$4:$XFD$4</definedName>
    <definedName name="S">'[1]Capacity tool'!$B$19:$XFD$19</definedName>
    <definedName name="SF">'part 2 -- weights'!$B$6:$XFD$6</definedName>
    <definedName name="SM">'[1]Capacity tool'!$B$12:$XFD$12</definedName>
    <definedName name="SO">'[1]Capacity tool'!$B$13:$XFD$13</definedName>
    <definedName name="SR">'part 2 -- weights'!$B$7:$XFD$7</definedName>
    <definedName name="TRF">'part 2 -- weights'!$B$9:$XFD$9</definedName>
    <definedName name="TTW">'part 2 -- weights'!$B$8:$XFD$8</definedName>
    <definedName name="W">'[1]Capacity tool'!$B$14:$XFD$14</definedName>
    <definedName name="Xcg">'part 2 -- weights'!$B$13:$XFD$13</definedName>
    <definedName name="Xfw">'part 2 -- weights'!$B$4:$XFD$4</definedName>
    <definedName name="Xrw">'part 2 -- weights'!$B$5:$XFD$5</definedName>
    <definedName name="Xwb">'part 2 -- weights'!$B$3:$XFD$3</definedName>
  </definedNames>
  <calcPr calcId="191029"/>
</workbook>
</file>

<file path=xl/calcChain.xml><?xml version="1.0" encoding="utf-8"?>
<calcChain xmlns="http://schemas.openxmlformats.org/spreadsheetml/2006/main">
  <c r="D16" i="2" l="1"/>
  <c r="D15" i="2"/>
  <c r="C15" i="2"/>
  <c r="D13" i="2"/>
  <c r="D12" i="2"/>
  <c r="C13" i="2"/>
  <c r="B16" i="1"/>
  <c r="C12" i="2"/>
  <c r="D17" i="2" l="1"/>
  <c r="D18" i="2" s="1"/>
  <c r="B17" i="1"/>
  <c r="C8" i="2" s="1"/>
  <c r="B18" i="1"/>
  <c r="C16" i="2" l="1"/>
  <c r="B20" i="1"/>
  <c r="B19" i="1"/>
  <c r="B21" i="1" s="1"/>
  <c r="C9" i="2" s="1"/>
  <c r="C17" i="2" s="1"/>
  <c r="C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Buckmaster</author>
  </authors>
  <commentList>
    <comment ref="A1" authorId="0" shapeId="0" xr:uid="{00000000-0006-0000-0100-000001000000}">
      <text>
        <r>
          <rPr>
            <b/>
            <sz val="8"/>
            <color indexed="81"/>
            <rFont val="Tahoma"/>
            <family val="2"/>
          </rPr>
          <t>Change the 4 inputs as indicated.  You may only change values in the shaded cells.</t>
        </r>
      </text>
    </comment>
    <comment ref="A15" authorId="0" shapeId="0" xr:uid="{00000000-0006-0000-0100-000002000000}">
      <text>
        <r>
          <rPr>
            <b/>
            <sz val="8"/>
            <color indexed="81"/>
            <rFont val="Tahoma"/>
            <family val="2"/>
          </rPr>
          <t>The key outputs are target front and rear axle weights and they are shaded.
Adding, moving, or removing ballast to achieve the target front and rear axle weights will optimize tractive efficiency … leading to less fuel consumption and time.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Dennis Buckmaster</author>
  </authors>
  <commentList>
    <comment ref="A1" authorId="0" shapeId="0" xr:uid="{00000000-0006-0000-0200-000001000000}">
      <text>
        <r>
          <rPr>
            <b/>
            <sz val="8"/>
            <color indexed="81"/>
            <rFont val="Tahoma"/>
            <family val="2"/>
          </rPr>
          <t>Change inputs to match your tractor.  Column C references the other worksheet; column D allows you to try different scenarios.
You may only change values in the shaded cells.
The pictures below may help clarify meaning of the terms used.</t>
        </r>
      </text>
    </comment>
    <comment ref="D1" authorId="0" shapeId="0" xr:uid="{00000000-0006-0000-0200-000002000000}">
      <text>
        <r>
          <rPr>
            <b/>
            <sz val="8"/>
            <color indexed="81"/>
            <rFont val="Tahoma"/>
            <family val="2"/>
          </rPr>
          <t>This column is included so you may ballast a tractor in a different manner than suggested in part 1 or compare two different starting ballast configurations.</t>
        </r>
      </text>
    </comment>
    <comment ref="C5" authorId="0" shapeId="0" xr:uid="{00000000-0006-0000-0200-000003000000}">
      <text>
        <r>
          <rPr>
            <b/>
            <sz val="8"/>
            <color indexed="81"/>
            <rFont val="Tahoma"/>
            <family val="2"/>
          </rPr>
          <t>If axle weight is considered (steel or liquid ballast in tires), Xrw is zero.  Xrw is not zero if the weights are not directly above the axle.</t>
        </r>
      </text>
    </comment>
    <comment ref="D5" authorId="0" shapeId="0" xr:uid="{00000000-0006-0000-0200-000004000000}">
      <text>
        <r>
          <rPr>
            <b/>
            <sz val="8"/>
            <color indexed="81"/>
            <rFont val="Tahoma"/>
            <family val="2"/>
          </rPr>
          <t>If axle weight is considered (steel or liquid ballast in tires), Xrw is zero.  Xrw is not zero if the weights are not directly above the axle.</t>
        </r>
      </text>
    </comment>
    <comment ref="B6" authorId="0" shapeId="0" xr:uid="{00000000-0006-0000-0200-000005000000}">
      <text>
        <r>
          <rPr>
            <b/>
            <sz val="8"/>
            <color indexed="81"/>
            <rFont val="Tahoma"/>
            <family val="2"/>
          </rPr>
          <t>Including whatever weights are on the tractor now.</t>
        </r>
      </text>
    </comment>
    <comment ref="B7" authorId="0" shapeId="0" xr:uid="{00000000-0006-0000-0200-000006000000}">
      <text>
        <r>
          <rPr>
            <b/>
            <sz val="8"/>
            <color indexed="81"/>
            <rFont val="Tahoma"/>
            <family val="2"/>
          </rPr>
          <t>Including whatever weights are on the tractor now.</t>
        </r>
      </text>
    </comment>
    <comment ref="C8" authorId="0" shapeId="0" xr:uid="{00000000-0006-0000-0200-000007000000}">
      <text>
        <r>
          <rPr>
            <b/>
            <sz val="8"/>
            <color indexed="81"/>
            <rFont val="Tahoma"/>
            <family val="2"/>
          </rPr>
          <t>This comes from the other sheet, automatically.</t>
        </r>
      </text>
    </comment>
    <comment ref="C9" authorId="0" shapeId="0" xr:uid="{00000000-0006-0000-0200-000008000000}">
      <text>
        <r>
          <rPr>
            <b/>
            <sz val="8"/>
            <color indexed="81"/>
            <rFont val="Tahoma"/>
            <family val="2"/>
          </rPr>
          <t>This comes from the other sheet, automatically.</t>
        </r>
      </text>
    </comment>
    <comment ref="B12" authorId="0" shapeId="0" xr:uid="{00000000-0006-0000-0200-000009000000}">
      <text>
        <r>
          <rPr>
            <b/>
            <sz val="8"/>
            <color indexed="81"/>
            <rFont val="Tahoma"/>
            <family val="2"/>
          </rPr>
          <t>Includes whatever weights are on the tractor now.</t>
        </r>
      </text>
    </comment>
    <comment ref="A15" authorId="0" shapeId="0" xr:uid="{00000000-0006-0000-0200-00000A000000}">
      <text>
        <r>
          <rPr>
            <b/>
            <sz val="8"/>
            <color indexed="81"/>
            <rFont val="Tahoma"/>
            <family val="2"/>
          </rPr>
          <t>This section suggests ballast changes; only front weights and rear axle weights are considered in this computation tool; rear axle weight added or removed could be in the form of liquid in the tire.
If a number is negative, weight should be removed.</t>
        </r>
      </text>
    </comment>
    <comment ref="C16" authorId="0" shapeId="0" xr:uid="{00000000-0006-0000-0200-00000B000000}">
      <text>
        <r>
          <rPr>
            <b/>
            <sz val="12"/>
            <color indexed="81"/>
            <rFont val="Tahoma"/>
            <family val="2"/>
          </rPr>
          <t>If any weight changes are suggested, you should check axle weights after adjustments have been made to see if targets were (at least approximately) met.  Re-adjust, if necessary.</t>
        </r>
      </text>
    </comment>
    <comment ref="D16" authorId="0" shapeId="0" xr:uid="{00000000-0006-0000-0200-00000C000000}">
      <text>
        <r>
          <rPr>
            <b/>
            <sz val="12"/>
            <color indexed="81"/>
            <rFont val="Tahoma"/>
            <family val="2"/>
          </rPr>
          <t>If any weight changes are suggested, you should check axle weights after adjustments have been made to see if targets were (at least approximately) met.  Re-adjust, if necessary.</t>
        </r>
      </text>
    </comment>
    <comment ref="E16" authorId="0" shapeId="0" xr:uid="{00000000-0006-0000-0200-00000D000000}">
      <text>
        <r>
          <rPr>
            <b/>
            <sz val="12"/>
            <color indexed="81"/>
            <rFont val="Tahoma"/>
            <family val="2"/>
          </rPr>
          <t>If any weight changes are suggested, you should check axle weights after adjustments have been made to see if targets were (at least approximately) met.  Re-adjust, if necessary.</t>
        </r>
      </text>
    </comment>
    <comment ref="C17" authorId="0" shapeId="0" xr:uid="{00000000-0006-0000-0200-00000E000000}">
      <text>
        <r>
          <rPr>
            <b/>
            <sz val="12"/>
            <color indexed="81"/>
            <rFont val="Tahoma"/>
            <family val="2"/>
          </rPr>
          <t>If any weight changes are suggested, you should check axle weights after adjustments have been made to see if targets were (at least approximately) met.  Re-adjust, if necessary.</t>
        </r>
      </text>
    </comment>
    <comment ref="D17" authorId="0" shapeId="0" xr:uid="{00000000-0006-0000-0200-00000F000000}">
      <text>
        <r>
          <rPr>
            <b/>
            <sz val="12"/>
            <color indexed="81"/>
            <rFont val="Tahoma"/>
            <family val="2"/>
          </rPr>
          <t>If any weight changes are suggested, you should check axle weights after adjustments have been made to see if targets were (at least approximately) met.  Re-adjust, if necessary.</t>
        </r>
      </text>
    </comment>
    <comment ref="E17" authorId="0" shapeId="0" xr:uid="{00000000-0006-0000-0200-000010000000}">
      <text>
        <r>
          <rPr>
            <b/>
            <sz val="12"/>
            <color indexed="81"/>
            <rFont val="Tahoma"/>
            <family val="2"/>
          </rPr>
          <t>If any weight changes are suggested, you should check axle weights after adjustments have been made to see if targets were (at least approximately) met.  Re-adjust, if necessary.</t>
        </r>
      </text>
    </comment>
    <comment ref="C18" authorId="0" shapeId="0" xr:uid="{00000000-0006-0000-0200-000011000000}">
      <text>
        <r>
          <rPr>
            <b/>
            <sz val="12"/>
            <color indexed="81"/>
            <rFont val="Tahoma"/>
            <family val="2"/>
          </rPr>
          <t>If any weight changes are suggested, you should check axle weights after adjustments have been made to see if targets were (at least approximately) met.  Re-adjust, if necessary.</t>
        </r>
      </text>
    </comment>
    <comment ref="D18" authorId="0" shapeId="0" xr:uid="{00000000-0006-0000-0200-000012000000}">
      <text>
        <r>
          <rPr>
            <b/>
            <sz val="12"/>
            <color indexed="81"/>
            <rFont val="Tahoma"/>
            <family val="2"/>
          </rPr>
          <t>If any weight changes are suggested, you should check axle weights after adjustments have been made to see if targets were (at least approximately) met.  Re-adjust, if necessary.</t>
        </r>
      </text>
    </comment>
    <comment ref="E18" authorId="0" shapeId="0" xr:uid="{00000000-0006-0000-0200-000013000000}">
      <text>
        <r>
          <rPr>
            <b/>
            <sz val="12"/>
            <color indexed="81"/>
            <rFont val="Tahoma"/>
            <family val="2"/>
          </rPr>
          <t>If any weight changes are suggested, you should check axle weights after adjustments have been made to see if targets were (at least approximately) met.  Re-adjust, if necessary.</t>
        </r>
      </text>
    </comment>
    <comment ref="A20" authorId="0" shapeId="0" xr:uid="{00000000-0006-0000-0200-000014000000}">
      <text>
        <r>
          <rPr>
            <b/>
            <sz val="8"/>
            <color indexed="81"/>
            <rFont val="Tahoma"/>
            <family val="2"/>
          </rPr>
          <t>This graphic is not to scale and is only intended to communicate the meaning terms used in this computational tool.</t>
        </r>
      </text>
    </comment>
    <comment ref="C20" authorId="0" shapeId="0" xr:uid="{00000000-0006-0000-0200-000015000000}">
      <text>
        <r>
          <rPr>
            <b/>
            <sz val="8"/>
            <color indexed="81"/>
            <rFont val="Tahoma"/>
            <family val="2"/>
          </rPr>
          <t>This graphic is not to scale and is only intended to communicate the meaning terms used in this computational tool.</t>
        </r>
      </text>
    </comment>
  </commentList>
</comments>
</file>

<file path=xl/sharedStrings.xml><?xml version="1.0" encoding="utf-8"?>
<sst xmlns="http://schemas.openxmlformats.org/spreadsheetml/2006/main" count="116" uniqueCount="98">
  <si>
    <t>hp</t>
  </si>
  <si>
    <t>mph</t>
  </si>
  <si>
    <t>W/P ratio</t>
  </si>
  <si>
    <t>lb</t>
  </si>
  <si>
    <t>%</t>
  </si>
  <si>
    <t>Intermediate &amp; Lookup Table Section</t>
  </si>
  <si>
    <t>tractor type code</t>
  </si>
  <si>
    <t>implement type code</t>
  </si>
  <si>
    <t>LOOKUP</t>
  </si>
  <si>
    <t>Tractor</t>
  </si>
  <si>
    <t>TABLE</t>
  </si>
  <si>
    <t>FWA</t>
  </si>
  <si>
    <t>4WD</t>
  </si>
  <si>
    <t>2WD</t>
  </si>
  <si>
    <t>Implement</t>
  </si>
  <si>
    <t>semi-mounted</t>
  </si>
  <si>
    <t>fully mounted</t>
  </si>
  <si>
    <t>towed</t>
  </si>
  <si>
    <t>3.  Identify rated tractor PTO power:</t>
  </si>
  <si>
    <t>4.  Select operating speed:</t>
  </si>
  <si>
    <t>1. Choose tractor type</t>
  </si>
  <si>
    <t>2. Select implement mounting</t>
  </si>
  <si>
    <t>lb/PTO hp</t>
  </si>
  <si>
    <t>INPUTS</t>
  </si>
  <si>
    <t>in</t>
  </si>
  <si>
    <t>SR</t>
  </si>
  <si>
    <t>SF</t>
  </si>
  <si>
    <t>TTW</t>
  </si>
  <si>
    <t>target tractor weight</t>
  </si>
  <si>
    <t>TRF</t>
  </si>
  <si>
    <t>distance from front axle to front weights</t>
  </si>
  <si>
    <t>OUTPUTS</t>
  </si>
  <si>
    <t>inputs from previous sheet</t>
  </si>
  <si>
    <t>INTERMEDIATE CALCULATIONS</t>
  </si>
  <si>
    <t>Xcg</t>
  </si>
  <si>
    <t>current tractor center of gravity</t>
  </si>
  <si>
    <t>in from front axle</t>
  </si>
  <si>
    <t>CTW</t>
  </si>
  <si>
    <t>current tractor weight</t>
  </si>
  <si>
    <t>a different scenario</t>
  </si>
  <si>
    <t>see other sheet</t>
  </si>
  <si>
    <t>front weights to add (- means remove)</t>
  </si>
  <si>
    <t>total weight to add (- means remove)</t>
  </si>
  <si>
    <t>=SR+SF</t>
  </si>
  <si>
    <t>=TTW-(SF+SR)</t>
  </si>
  <si>
    <t>CURRENT</t>
  </si>
  <si>
    <t>MODIFIED</t>
  </si>
  <si>
    <t>wheel base of the tractor</t>
  </si>
  <si>
    <t>Notes</t>
  </si>
  <si>
    <t>Target Front Axle Weight</t>
  </si>
  <si>
    <t>Target Rear Axle Weight</t>
  </si>
  <si>
    <t>Target Front Axle Percentage</t>
  </si>
  <si>
    <t>Target Rear Axle Percentage</t>
  </si>
  <si>
    <t>Target Total Tractor Weight</t>
  </si>
  <si>
    <t>target rear axle weight</t>
  </si>
  <si>
    <t>current static front axle weight</t>
  </si>
  <si>
    <t>current static rear axle weight</t>
  </si>
  <si>
    <t>Units</t>
  </si>
  <si>
    <t>measure axle center to axle center</t>
  </si>
  <si>
    <t>measure axle center to center of weights</t>
  </si>
  <si>
    <t>weigh axles separately without any hitch load</t>
  </si>
  <si>
    <t>AFW</t>
  </si>
  <si>
    <t>ARW</t>
  </si>
  <si>
    <t>AW</t>
  </si>
  <si>
    <t>Xfw</t>
  </si>
  <si>
    <t>Xwb</t>
  </si>
  <si>
    <t>Xrw</t>
  </si>
  <si>
    <t>distance from rear axle to rear weights</t>
  </si>
  <si>
    <t>=SR*Xwb/(SR+SF)</t>
  </si>
  <si>
    <t>=(CTW*(Xcg-Xwb-Xrw)-TRF*Xwb+TTW*(Xwb+Xrw))/(Xfw+Xwb+Xrw)</t>
  </si>
  <si>
    <t>=TTW-CTW-AFW</t>
  </si>
  <si>
    <t>Xrw is zero if rear weights are on the axle (or ballast is liquid in the tires). Xrw is not zero if rear weights are not above the axle (as with many 4WD tractors); see related comment in C5 and D5.</t>
  </si>
  <si>
    <t>rear weights to add (- means remove)</t>
  </si>
  <si>
    <t>Rear weights are …</t>
  </si>
  <si>
    <t>Firestone</t>
  </si>
  <si>
    <t>Titan</t>
  </si>
  <si>
    <t>Continental</t>
  </si>
  <si>
    <t>http://www.firestoneag.com/tiredata/load_inflation_tables.asp</t>
  </si>
  <si>
    <t>Trelleborg</t>
  </si>
  <si>
    <t>Brand</t>
  </si>
  <si>
    <t>Load &amp; Inflation table link</t>
  </si>
  <si>
    <t>PROPER TIRE INFLATION</t>
  </si>
  <si>
    <t>Proper tire inflation, when combined with the proper ballast, can improve tractive efficiency and lower soil compaction.  Proper inflation pressure is a function of tire load and design.  For this reason, you should consult the load inflation tables for the tires you have.  Links for load-inflation tables for several brands of agricultural drive tires are included here.  Of course, you can contact your tractor or tire dealer for specific advice also.</t>
  </si>
  <si>
    <t>Description of this tool</t>
  </si>
  <si>
    <t>Author</t>
  </si>
  <si>
    <t>Dennis Buckmaster, Professor &amp; Dean's Fellow for Digital Agriculture</t>
  </si>
  <si>
    <t>Affiliation</t>
  </si>
  <si>
    <t>Purdue University, Department of Agricultural &amp; Biological Engineering</t>
  </si>
  <si>
    <t>Date</t>
  </si>
  <si>
    <t>URL to acquire</t>
  </si>
  <si>
    <t>Updated December, 2021</t>
  </si>
  <si>
    <t>Tutorial video</t>
  </si>
  <si>
    <t>Ballast Assistant</t>
  </si>
  <si>
    <t>https://engineering.purdue.edu/~dbuckmas/outreach/ballast%20assistant.xlsx</t>
  </si>
  <si>
    <t>https://engineering.purdue.edu/~dbuckmas/outreach/batutorial/batutorial.mp4</t>
  </si>
  <si>
    <t>https://blobs.continental-tires.com/www8/servlet/blob/3249470/8ec071dec52b7809aaed98b787459d2f/technical-databook-agriculture-english-data.pdf</t>
  </si>
  <si>
    <t>https://www.titan-intl.com/-/media/Files/Load_inflation_tables.ashx</t>
  </si>
  <si>
    <t>https://www.trelleborg.com/wheels/-/media/Tires-AFT/Datatsheet/Brochure/Trelleborg-Pressure-Table_ENG.pdf?rev=55d7697697ba4c09bf83a9dcde9fdc4c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</si>
</sst>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1"/>
      <color theme="1"/>
      <name val="Calibri"/>
      <family val="2"/>
      <scheme val="minor"/>
    </font>
    <font>
      <sz val="8"/>
      <name val="Tahoma"/>
      <family val="2"/>
    </font>
    <font>
      <b/>
      <i/>
      <sz val="10"/>
      <name val="Arial"/>
      <family val="2"/>
    </font>
    <font>
      <sz val="10"/>
      <name val="Arial"/>
      <family val="2"/>
    </font>
    <font>
      <i/>
      <sz val="10"/>
      <name val="Arial"/>
      <family val="2"/>
    </font>
    <font>
      <b/>
      <sz val="10"/>
      <name val="Arial"/>
      <family val="2"/>
    </font>
    <font>
      <i/>
      <sz val="10"/>
      <color theme="4" tint="-0.249977111117893"/>
      <name val="Arial"/>
      <family val="2"/>
    </font>
    <font>
      <b/>
      <i/>
      <sz val="10"/>
      <color theme="4" tint="-0.249977111117893"/>
      <name val="Arial"/>
      <family val="2"/>
    </font>
    <font>
      <sz val="14"/>
      <name val="Arial"/>
      <family val="2"/>
    </font>
    <font>
      <b/>
      <sz val="14"/>
      <name val="Arial"/>
      <family val="2"/>
    </font>
    <font>
      <b/>
      <sz val="8"/>
      <color indexed="81"/>
      <name val="Tahoma"/>
      <family val="2"/>
    </font>
    <font>
      <sz val="7"/>
      <name val="Arial"/>
      <family val="2"/>
    </font>
    <font>
      <b/>
      <sz val="10"/>
      <color rgb="FFFF0000"/>
      <name val="Arial"/>
      <family val="2"/>
    </font>
    <font>
      <sz val="10"/>
      <color theme="1"/>
      <name val="Arial"/>
      <family val="2"/>
    </font>
    <font>
      <sz val="9"/>
      <color theme="1"/>
      <name val="Arial"/>
      <family val="2"/>
    </font>
    <font>
      <b/>
      <sz val="16"/>
      <name val="Arial"/>
      <family val="2"/>
    </font>
    <font>
      <u/>
      <sz val="10"/>
      <color theme="10"/>
      <name val="Arial"/>
      <family val="2"/>
    </font>
    <font>
      <b/>
      <sz val="12"/>
      <color indexed="81"/>
      <name val="Tahoma"/>
      <family val="2"/>
    </font>
    <font>
      <b/>
      <sz val="14"/>
      <color rgb="FF8E6F3E"/>
      <name val="Calibri"/>
      <family val="2"/>
      <scheme val="minor"/>
    </font>
    <font>
      <b/>
      <sz val="10"/>
      <color rgb="FF8E6F3E"/>
      <name val="Arial"/>
      <family val="2"/>
    </font>
    <font>
      <u/>
      <sz val="11"/>
      <color theme="10"/>
      <name val="Calibri"/>
      <family val="2"/>
      <scheme val="minor"/>
    </font>
    <font>
      <b/>
      <sz val="11"/>
      <color rgb="FF8E6F3E"/>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0"/>
        <bgColor indexed="64"/>
      </patternFill>
    </fill>
  </fills>
  <borders count="2">
    <border>
      <left/>
      <right/>
      <top/>
      <bottom/>
      <diagonal/>
    </border>
    <border>
      <left/>
      <right/>
      <top/>
      <bottom style="medium">
        <color indexed="64"/>
      </bottom>
      <diagonal/>
    </border>
  </borders>
  <cellStyleXfs count="5">
    <xf numFmtId="0" fontId="0" fillId="0" borderId="0"/>
    <xf numFmtId="0" fontId="17" fillId="0" borderId="0" applyNumberFormat="0" applyFill="0" applyBorder="0" applyAlignment="0" applyProtection="0">
      <alignment vertical="top"/>
      <protection locked="0"/>
    </xf>
    <xf numFmtId="0" fontId="1" fillId="0" borderId="0"/>
    <xf numFmtId="0" fontId="21" fillId="0" borderId="0" applyNumberFormat="0" applyFill="0" applyBorder="0" applyAlignment="0" applyProtection="0"/>
    <xf numFmtId="0" fontId="17" fillId="0" borderId="0" applyNumberFormat="0" applyFill="0" applyBorder="0" applyAlignment="0" applyProtection="0"/>
  </cellStyleXfs>
  <cellXfs count="91">
    <xf numFmtId="0" fontId="0" fillId="0" borderId="0" xfId="0"/>
    <xf numFmtId="0" fontId="4" fillId="4" borderId="0" xfId="0" applyFont="1" applyFill="1" applyBorder="1" applyProtection="1"/>
    <xf numFmtId="0" fontId="0" fillId="4" borderId="0" xfId="0" applyFill="1" applyBorder="1" applyProtection="1"/>
    <xf numFmtId="0" fontId="0" fillId="0" borderId="0" xfId="0" applyBorder="1" applyProtection="1"/>
    <xf numFmtId="0" fontId="0" fillId="4" borderId="0" xfId="0" applyFill="1" applyBorder="1" applyAlignment="1" applyProtection="1">
      <alignment horizontal="center"/>
    </xf>
    <xf numFmtId="0" fontId="0" fillId="2" borderId="0" xfId="0" applyFont="1" applyFill="1" applyBorder="1" applyAlignment="1" applyProtection="1">
      <alignment horizontal="right"/>
    </xf>
    <xf numFmtId="0" fontId="0" fillId="2" borderId="0" xfId="0" applyFill="1" applyBorder="1" applyAlignment="1" applyProtection="1">
      <alignment horizontal="center"/>
    </xf>
    <xf numFmtId="0" fontId="4" fillId="2" borderId="0" xfId="0" applyFont="1" applyFill="1" applyBorder="1" applyProtection="1"/>
    <xf numFmtId="1" fontId="0" fillId="2" borderId="0" xfId="0" applyNumberFormat="1" applyFill="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right"/>
    </xf>
    <xf numFmtId="0" fontId="4" fillId="0" borderId="0" xfId="0" applyFont="1" applyBorder="1" applyAlignment="1" applyProtection="1">
      <alignment horizontal="right"/>
    </xf>
    <xf numFmtId="0" fontId="0" fillId="0" borderId="0" xfId="0" applyFill="1" applyBorder="1" applyAlignment="1" applyProtection="1">
      <alignment horizontal="center"/>
    </xf>
    <xf numFmtId="0" fontId="7" fillId="0" borderId="0" xfId="0" applyFont="1" applyBorder="1" applyProtection="1"/>
    <xf numFmtId="0" fontId="7" fillId="0" borderId="0" xfId="0" applyFont="1" applyBorder="1" applyProtection="1">
      <protection locked="0"/>
    </xf>
    <xf numFmtId="0" fontId="7" fillId="0" borderId="0" xfId="0" applyFont="1" applyBorder="1" applyAlignment="1" applyProtection="1">
      <alignment horizontal="center"/>
    </xf>
    <xf numFmtId="0" fontId="7" fillId="0" borderId="0" xfId="0" applyFont="1" applyBorder="1" applyAlignment="1" applyProtection="1">
      <alignment horizontal="right"/>
    </xf>
    <xf numFmtId="0" fontId="6" fillId="4" borderId="0" xfId="0" applyFont="1" applyFill="1" applyBorder="1" applyProtection="1"/>
    <xf numFmtId="0" fontId="8" fillId="0" borderId="0" xfId="0" applyFont="1" applyBorder="1" applyProtection="1"/>
    <xf numFmtId="0" fontId="8" fillId="0" borderId="0" xfId="0" applyFont="1" applyBorder="1" applyAlignment="1" applyProtection="1">
      <alignment horizontal="center"/>
    </xf>
    <xf numFmtId="0" fontId="3" fillId="5" borderId="0" xfId="0" applyFont="1" applyFill="1" applyBorder="1" applyAlignment="1" applyProtection="1">
      <alignment horizontal="center"/>
    </xf>
    <xf numFmtId="0" fontId="0" fillId="5" borderId="0" xfId="0" applyFill="1" applyBorder="1" applyProtection="1"/>
    <xf numFmtId="0" fontId="3" fillId="6" borderId="0" xfId="0" applyFont="1" applyFill="1" applyBorder="1" applyAlignment="1" applyProtection="1">
      <alignment horizontal="center"/>
    </xf>
    <xf numFmtId="0" fontId="0" fillId="6" borderId="0" xfId="0" applyFill="1" applyBorder="1" applyProtection="1"/>
    <xf numFmtId="0" fontId="4" fillId="2" borderId="0" xfId="0" applyFont="1" applyFill="1" applyBorder="1" applyAlignment="1" applyProtection="1">
      <alignment horizontal="right"/>
    </xf>
    <xf numFmtId="0" fontId="6" fillId="7" borderId="0" xfId="0" applyFont="1" applyFill="1" applyBorder="1" applyAlignment="1" applyProtection="1">
      <alignment horizontal="center"/>
      <protection locked="0"/>
    </xf>
    <xf numFmtId="1" fontId="6" fillId="9" borderId="0" xfId="0" applyNumberFormat="1" applyFont="1" applyFill="1" applyBorder="1" applyAlignment="1" applyProtection="1">
      <alignment horizontal="center"/>
    </xf>
    <xf numFmtId="0" fontId="6" fillId="7" borderId="0" xfId="0" applyFont="1" applyFill="1" applyAlignment="1" applyProtection="1">
      <alignment horizontal="center"/>
      <protection locked="0"/>
    </xf>
    <xf numFmtId="1" fontId="6" fillId="7" borderId="0" xfId="0" applyNumberFormat="1" applyFont="1" applyFill="1" applyAlignment="1" applyProtection="1">
      <alignment horizontal="center"/>
      <protection locked="0"/>
    </xf>
    <xf numFmtId="0" fontId="6" fillId="6" borderId="0" xfId="0" applyFont="1" applyFill="1" applyProtection="1"/>
    <xf numFmtId="0" fontId="0" fillId="6" borderId="0" xfId="0" applyFill="1" applyProtection="1"/>
    <xf numFmtId="0" fontId="5" fillId="6" borderId="0" xfId="0" applyFont="1" applyFill="1" applyAlignment="1" applyProtection="1">
      <alignment horizontal="center" wrapText="1"/>
    </xf>
    <xf numFmtId="0" fontId="5" fillId="6" borderId="0" xfId="0" applyFont="1" applyFill="1" applyAlignment="1" applyProtection="1">
      <alignment horizontal="center"/>
    </xf>
    <xf numFmtId="0" fontId="4" fillId="0" borderId="0" xfId="0" applyFont="1" applyAlignment="1" applyProtection="1">
      <alignment horizontal="center"/>
    </xf>
    <xf numFmtId="0" fontId="0" fillId="0" borderId="0" xfId="0" applyProtection="1"/>
    <xf numFmtId="0" fontId="0" fillId="4" borderId="0" xfId="0" applyFill="1" applyProtection="1"/>
    <xf numFmtId="0" fontId="0" fillId="4" borderId="0" xfId="0" applyFill="1" applyAlignment="1" applyProtection="1">
      <alignment horizontal="center"/>
    </xf>
    <xf numFmtId="0" fontId="4" fillId="4" borderId="0" xfId="0" applyFont="1" applyFill="1" applyProtection="1"/>
    <xf numFmtId="0" fontId="4" fillId="4" borderId="0" xfId="0" applyFont="1" applyFill="1" applyAlignment="1" applyProtection="1">
      <alignment horizontal="center"/>
    </xf>
    <xf numFmtId="0" fontId="4" fillId="0" borderId="0" xfId="0" applyFont="1" applyFill="1" applyProtection="1"/>
    <xf numFmtId="1" fontId="6" fillId="6" borderId="0" xfId="0" applyNumberFormat="1" applyFont="1" applyFill="1" applyAlignment="1" applyProtection="1">
      <alignment horizontal="center"/>
    </xf>
    <xf numFmtId="0" fontId="0" fillId="0" borderId="0" xfId="0" applyAlignment="1" applyProtection="1">
      <alignment horizontal="center"/>
    </xf>
    <xf numFmtId="0" fontId="6" fillId="8" borderId="0" xfId="0" applyFont="1" applyFill="1" applyProtection="1"/>
    <xf numFmtId="0" fontId="0" fillId="8" borderId="0" xfId="0" applyFill="1" applyProtection="1"/>
    <xf numFmtId="0" fontId="0" fillId="8" borderId="0" xfId="0" applyFill="1" applyAlignment="1" applyProtection="1">
      <alignment horizontal="center"/>
    </xf>
    <xf numFmtId="0" fontId="0" fillId="0" borderId="0" xfId="0" applyFill="1" applyProtection="1"/>
    <xf numFmtId="0" fontId="4" fillId="3" borderId="0" xfId="0" applyFont="1" applyFill="1" applyProtection="1"/>
    <xf numFmtId="0" fontId="0" fillId="3" borderId="0" xfId="0" applyFill="1" applyAlignment="1" applyProtection="1">
      <alignment horizontal="center"/>
    </xf>
    <xf numFmtId="0" fontId="4" fillId="3" borderId="0" xfId="0" applyFont="1" applyFill="1" applyAlignment="1" applyProtection="1">
      <alignment horizontal="center"/>
    </xf>
    <xf numFmtId="0" fontId="12" fillId="0" borderId="0" xfId="0" quotePrefix="1" applyFont="1" applyFill="1" applyAlignment="1" applyProtection="1">
      <alignment horizontal="left"/>
    </xf>
    <xf numFmtId="1" fontId="0" fillId="3" borderId="0" xfId="0" applyNumberFormat="1" applyFill="1" applyAlignment="1" applyProtection="1">
      <alignment horizontal="center"/>
    </xf>
    <xf numFmtId="1" fontId="12" fillId="0" borderId="0" xfId="0" quotePrefix="1" applyNumberFormat="1" applyFont="1" applyFill="1" applyAlignment="1" applyProtection="1">
      <alignment horizontal="left"/>
    </xf>
    <xf numFmtId="0" fontId="12" fillId="0" borderId="0" xfId="0" applyFont="1" applyFill="1" applyAlignment="1" applyProtection="1">
      <alignment horizontal="left"/>
    </xf>
    <xf numFmtId="0" fontId="6" fillId="5" borderId="0" xfId="0" applyFont="1" applyFill="1" applyProtection="1"/>
    <xf numFmtId="0" fontId="0" fillId="5" borderId="0" xfId="0" applyFill="1" applyAlignment="1" applyProtection="1">
      <alignment horizontal="center"/>
    </xf>
    <xf numFmtId="0" fontId="4" fillId="2" borderId="0" xfId="0" applyFont="1" applyFill="1" applyProtection="1"/>
    <xf numFmtId="0" fontId="6" fillId="9" borderId="0" xfId="0" applyFont="1" applyFill="1" applyAlignment="1" applyProtection="1">
      <alignment horizontal="center"/>
    </xf>
    <xf numFmtId="0" fontId="4" fillId="2" borderId="0" xfId="0" applyFont="1" applyFill="1" applyAlignment="1" applyProtection="1">
      <alignment horizontal="center"/>
    </xf>
    <xf numFmtId="1" fontId="6" fillId="9" borderId="0" xfId="0" applyNumberFormat="1" applyFont="1" applyFill="1" applyAlignment="1" applyProtection="1">
      <alignment horizontal="center"/>
    </xf>
    <xf numFmtId="0" fontId="10" fillId="0" borderId="0" xfId="0" applyFont="1" applyAlignment="1" applyProtection="1">
      <alignment horizontal="left"/>
    </xf>
    <xf numFmtId="0" fontId="10" fillId="0" borderId="0" xfId="0" applyFont="1" applyAlignment="1" applyProtection="1"/>
    <xf numFmtId="0" fontId="13" fillId="0" borderId="0" xfId="0" applyFont="1" applyAlignment="1" applyProtection="1">
      <alignment wrapText="1"/>
    </xf>
    <xf numFmtId="0" fontId="9" fillId="0" borderId="0" xfId="0" applyFont="1" applyProtection="1"/>
    <xf numFmtId="0" fontId="14" fillId="5" borderId="0" xfId="0" applyFont="1" applyFill="1" applyAlignment="1" applyProtection="1">
      <alignment horizontal="right"/>
    </xf>
    <xf numFmtId="0" fontId="15" fillId="5" borderId="0" xfId="0" applyFont="1" applyFill="1" applyAlignment="1" applyProtection="1">
      <alignment horizontal="center"/>
    </xf>
    <xf numFmtId="0" fontId="4" fillId="0" borderId="0" xfId="0" applyFont="1"/>
    <xf numFmtId="0" fontId="4" fillId="5" borderId="0" xfId="0" applyFont="1" applyFill="1"/>
    <xf numFmtId="0" fontId="4" fillId="2" borderId="0" xfId="0" applyFont="1" applyFill="1"/>
    <xf numFmtId="0" fontId="17" fillId="2" borderId="0" xfId="1" applyFill="1" applyAlignment="1" applyProtection="1"/>
    <xf numFmtId="0" fontId="7" fillId="0" borderId="1" xfId="0" applyFont="1" applyBorder="1" applyAlignment="1" applyProtection="1">
      <alignment horizontal="center"/>
    </xf>
    <xf numFmtId="0" fontId="13" fillId="0" borderId="0" xfId="0" applyFont="1" applyAlignment="1" applyProtection="1">
      <alignment horizontal="left" vertical="center" wrapText="1" indent="1"/>
    </xf>
    <xf numFmtId="0" fontId="4" fillId="4" borderId="0" xfId="0" applyFont="1" applyFill="1" applyAlignment="1">
      <alignment horizontal="left" wrapText="1"/>
    </xf>
    <xf numFmtId="0" fontId="16" fillId="9" borderId="0" xfId="0" applyFont="1" applyFill="1" applyAlignment="1">
      <alignment horizontal="center"/>
    </xf>
    <xf numFmtId="0" fontId="1" fillId="10" borderId="0" xfId="2" applyFill="1"/>
    <xf numFmtId="0" fontId="1" fillId="0" borderId="0" xfId="2"/>
    <xf numFmtId="0" fontId="19" fillId="10" borderId="0" xfId="2" applyFont="1" applyFill="1" applyBorder="1" applyAlignment="1">
      <alignment horizontal="left" vertical="center"/>
    </xf>
    <xf numFmtId="0" fontId="14" fillId="0" borderId="0" xfId="2" applyFont="1"/>
    <xf numFmtId="0" fontId="14" fillId="0" borderId="0" xfId="2" applyFont="1" applyFill="1"/>
    <xf numFmtId="0" fontId="1" fillId="0" borderId="0" xfId="2" applyFill="1"/>
    <xf numFmtId="0" fontId="20" fillId="0" borderId="0" xfId="2" applyFont="1"/>
    <xf numFmtId="15" fontId="14" fillId="0" borderId="0" xfId="2" applyNumberFormat="1" applyFont="1" applyAlignment="1">
      <alignment horizontal="left"/>
    </xf>
    <xf numFmtId="0" fontId="20" fillId="0" borderId="0" xfId="2" applyFont="1" applyFill="1"/>
    <xf numFmtId="15" fontId="17" fillId="0" borderId="0" xfId="3" applyNumberFormat="1" applyFont="1"/>
    <xf numFmtId="0" fontId="22" fillId="0" borderId="0" xfId="2" applyFont="1"/>
    <xf numFmtId="0" fontId="1" fillId="0" borderId="0" xfId="2" applyNumberFormat="1" applyAlignment="1">
      <alignment horizontal="left"/>
    </xf>
    <xf numFmtId="0" fontId="1" fillId="0" borderId="0" xfId="2" applyNumberFormat="1" applyFont="1" applyAlignment="1">
      <alignment horizontal="left"/>
    </xf>
    <xf numFmtId="0" fontId="21" fillId="0" borderId="0" xfId="4" applyNumberFormat="1" applyFont="1" applyAlignment="1">
      <alignment horizontal="left"/>
    </xf>
    <xf numFmtId="15" fontId="21" fillId="0" borderId="0" xfId="3" applyNumberFormat="1" applyAlignment="1"/>
    <xf numFmtId="0" fontId="17" fillId="0" borderId="0" xfId="3" applyFont="1" applyAlignment="1">
      <alignment horizontal="left"/>
    </xf>
    <xf numFmtId="0" fontId="1" fillId="0" borderId="0" xfId="2" applyFont="1"/>
    <xf numFmtId="0" fontId="21" fillId="0" borderId="0" xfId="1" applyNumberFormat="1" applyFont="1" applyAlignment="1" applyProtection="1">
      <alignment horizontal="left"/>
    </xf>
  </cellXfs>
  <cellStyles count="5">
    <cellStyle name="Hyperlink" xfId="1" builtinId="8"/>
    <cellStyle name="Hyperlink 2" xfId="3" xr:uid="{626F85D9-9F62-49B2-B9B6-943D10DF9847}"/>
    <cellStyle name="Hyperlink 3" xfId="4" xr:uid="{7624A8E9-039C-44D0-B1A5-6C2CB23F5D46}"/>
    <cellStyle name="Normal" xfId="0" builtinId="0"/>
    <cellStyle name="Normal 2" xfId="2" xr:uid="{310DA3D0-1294-4E49-9CC8-C91B3BBD6CC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6"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27"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s://bookstore.ksre.ksu.edu/pubs/MF588.pdf" TargetMode="External"/><Relationship Id="rId1" Type="http://schemas.openxmlformats.org/officeDocument/2006/relationships/hyperlink" Target="https://www.researchgate.net/publication/237106038_Traction_and_Tractor_Performance"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5952</xdr:rowOff>
    </xdr:from>
    <xdr:to>
      <xdr:col>8</xdr:col>
      <xdr:colOff>574302</xdr:colOff>
      <xdr:row>25</xdr:row>
      <xdr:rowOff>175091</xdr:rowOff>
    </xdr:to>
    <xdr:sp macro="" textlink="">
      <xdr:nvSpPr>
        <xdr:cNvPr id="2" name="TextBox 1">
          <a:extLst>
            <a:ext uri="{FF2B5EF4-FFF2-40B4-BE49-F238E27FC236}">
              <a16:creationId xmlns:a16="http://schemas.microsoft.com/office/drawing/2014/main" id="{301008A9-86A3-4D6D-8F60-4FAE4116E534}"/>
            </a:ext>
          </a:extLst>
        </xdr:cNvPr>
        <xdr:cNvSpPr txBox="1"/>
      </xdr:nvSpPr>
      <xdr:spPr>
        <a:xfrm>
          <a:off x="0" y="951448"/>
          <a:ext cx="5897096" cy="395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Arial" panose="020B0604020202020204" pitchFamily="34" charset="0"/>
              <a:cs typeface="Arial" panose="020B0604020202020204" pitchFamily="34" charset="0"/>
            </a:rPr>
            <a:t>This is a simple</a:t>
          </a:r>
          <a:r>
            <a:rPr lang="en-US" sz="1050" baseline="0">
              <a:latin typeface="Arial" panose="020B0604020202020204" pitchFamily="34" charset="0"/>
              <a:cs typeface="Arial" panose="020B0604020202020204" pitchFamily="34" charset="0"/>
            </a:rPr>
            <a:t> spreadsheet intended to help farmers, dealers, or others ballast tractors more appropriately.  </a:t>
          </a:r>
          <a:r>
            <a:rPr lang="en-US" sz="1050">
              <a:solidFill>
                <a:schemeClr val="dk1"/>
              </a:solidFill>
              <a:effectLst/>
              <a:latin typeface="Arial" panose="020B0604020202020204" pitchFamily="34" charset="0"/>
              <a:ea typeface="+mn-ea"/>
              <a:cs typeface="Arial" panose="020B0604020202020204" pitchFamily="34" charset="0"/>
            </a:rPr>
            <a:t>Optimizing tractor weight, weight distribution, tires, and inflation pressures of tires can dramatically improve tractive efficiency,</a:t>
          </a:r>
          <a:r>
            <a:rPr lang="en-US" sz="1050" baseline="0">
              <a:solidFill>
                <a:schemeClr val="dk1"/>
              </a:solidFill>
              <a:effectLst/>
              <a:latin typeface="Arial" panose="020B0604020202020204" pitchFamily="34" charset="0"/>
              <a:ea typeface="+mn-ea"/>
              <a:cs typeface="Arial" panose="020B0604020202020204" pitchFamily="34" charset="0"/>
            </a:rPr>
            <a:t> reduce fuel, and reduce time. It</a:t>
          </a:r>
          <a:r>
            <a:rPr lang="en-US" sz="1050">
              <a:solidFill>
                <a:schemeClr val="dk1"/>
              </a:solidFill>
              <a:effectLst/>
              <a:latin typeface="Arial" panose="020B0604020202020204" pitchFamily="34" charset="0"/>
              <a:ea typeface="+mn-ea"/>
              <a:cs typeface="Arial" panose="020B0604020202020204" pitchFamily="34" charset="0"/>
            </a:rPr>
            <a:t>involves many factors including:</a:t>
          </a:r>
          <a:endParaRPr lang="en-US" sz="1050">
            <a:effectLst/>
            <a:latin typeface="Arial" panose="020B0604020202020204" pitchFamily="34" charset="0"/>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    * tractor</a:t>
          </a:r>
          <a:r>
            <a:rPr lang="en-US" sz="1050" baseline="0">
              <a:solidFill>
                <a:schemeClr val="dk1"/>
              </a:solidFill>
              <a:effectLst/>
              <a:latin typeface="Arial" panose="020B0604020202020204" pitchFamily="34" charset="0"/>
              <a:ea typeface="+mn-ea"/>
              <a:cs typeface="Arial" panose="020B0604020202020204" pitchFamily="34" charset="0"/>
            </a:rPr>
            <a:t> power</a:t>
          </a:r>
          <a:endParaRPr lang="en-US" sz="1050">
            <a:effectLst/>
            <a:latin typeface="Arial" panose="020B0604020202020204" pitchFamily="34" charset="0"/>
            <a:cs typeface="Arial" panose="020B0604020202020204" pitchFamily="34" charset="0"/>
          </a:endParaRPr>
        </a:p>
        <a:p>
          <a:r>
            <a:rPr lang="en-US" sz="1050" baseline="0">
              <a:solidFill>
                <a:schemeClr val="dk1"/>
              </a:solidFill>
              <a:effectLst/>
              <a:latin typeface="Arial" panose="020B0604020202020204" pitchFamily="34" charset="0"/>
              <a:ea typeface="+mn-ea"/>
              <a:cs typeface="Arial" panose="020B0604020202020204" pitchFamily="34" charset="0"/>
            </a:rPr>
            <a:t>    * implement type</a:t>
          </a:r>
          <a:endParaRPr lang="en-US" sz="1050">
            <a:effectLst/>
            <a:latin typeface="Arial" panose="020B0604020202020204" pitchFamily="34" charset="0"/>
            <a:cs typeface="Arial" panose="020B0604020202020204" pitchFamily="34" charset="0"/>
          </a:endParaRPr>
        </a:p>
        <a:p>
          <a:r>
            <a:rPr lang="en-US" sz="1050" baseline="0">
              <a:solidFill>
                <a:schemeClr val="dk1"/>
              </a:solidFill>
              <a:effectLst/>
              <a:latin typeface="Arial" panose="020B0604020202020204" pitchFamily="34" charset="0"/>
              <a:ea typeface="+mn-ea"/>
              <a:cs typeface="Arial" panose="020B0604020202020204" pitchFamily="34" charset="0"/>
            </a:rPr>
            <a:t>    * operating speed</a:t>
          </a:r>
          <a:endParaRPr lang="en-US" sz="1050">
            <a:effectLst/>
            <a:latin typeface="Arial" panose="020B0604020202020204" pitchFamily="34" charset="0"/>
            <a:cs typeface="Arial" panose="020B0604020202020204" pitchFamily="34" charset="0"/>
          </a:endParaRPr>
        </a:p>
        <a:p>
          <a:r>
            <a:rPr lang="en-US" sz="1050" baseline="0">
              <a:solidFill>
                <a:schemeClr val="dk1"/>
              </a:solidFill>
              <a:effectLst/>
              <a:latin typeface="Arial" panose="020B0604020202020204" pitchFamily="34" charset="0"/>
              <a:ea typeface="+mn-ea"/>
              <a:cs typeface="Arial" panose="020B0604020202020204" pitchFamily="34" charset="0"/>
            </a:rPr>
            <a:t>    * tire size</a:t>
          </a:r>
          <a:endParaRPr lang="en-US" sz="1050">
            <a:effectLst/>
            <a:latin typeface="Arial" panose="020B0604020202020204" pitchFamily="34" charset="0"/>
            <a:cs typeface="Arial" panose="020B0604020202020204" pitchFamily="34" charset="0"/>
          </a:endParaRPr>
        </a:p>
        <a:p>
          <a:r>
            <a:rPr lang="en-US" sz="1050" baseline="0">
              <a:solidFill>
                <a:schemeClr val="dk1"/>
              </a:solidFill>
              <a:effectLst/>
              <a:latin typeface="Arial" panose="020B0604020202020204" pitchFamily="34" charset="0"/>
              <a:ea typeface="+mn-ea"/>
              <a:cs typeface="Arial" panose="020B0604020202020204" pitchFamily="34" charset="0"/>
            </a:rPr>
            <a:t>    * soil condition (including firmness and moisture)</a:t>
          </a:r>
          <a:endParaRPr lang="en-US" sz="1050">
            <a:effectLst/>
            <a:latin typeface="Arial" panose="020B0604020202020204" pitchFamily="34" charset="0"/>
            <a:cs typeface="Arial" panose="020B0604020202020204" pitchFamily="34" charset="0"/>
          </a:endParaRPr>
        </a:p>
        <a:p>
          <a:r>
            <a:rPr lang="en-US" sz="1050" baseline="0">
              <a:solidFill>
                <a:schemeClr val="dk1"/>
              </a:solidFill>
              <a:effectLst/>
              <a:latin typeface="Arial" panose="020B0604020202020204" pitchFamily="34" charset="0"/>
              <a:ea typeface="+mn-ea"/>
              <a:cs typeface="Arial" panose="020B0604020202020204" pitchFamily="34" charset="0"/>
            </a:rPr>
            <a:t>In almost all typical field situations, setting the tractor up for 8-12% slip will maximize tractive efficiency, pull, transmission life, and tire life. So if you have a slip monitor, check that from time to time in your varying field conditions.  Checking slip after all adjustments have been made is highly recommended.</a:t>
          </a:r>
          <a:endParaRPr lang="en-US" sz="1050">
            <a:effectLst/>
            <a:latin typeface="Arial" panose="020B0604020202020204" pitchFamily="34" charset="0"/>
            <a:cs typeface="Arial" panose="020B0604020202020204" pitchFamily="34" charset="0"/>
          </a:endParaRPr>
        </a:p>
        <a:p>
          <a:endParaRPr lang="en-US" sz="105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Arial" panose="020B0604020202020204" pitchFamily="34" charset="0"/>
              <a:cs typeface="Arial" panose="020B0604020202020204" pitchFamily="34" charset="0"/>
            </a:rPr>
            <a:t>This tool </a:t>
          </a:r>
          <a:r>
            <a:rPr lang="en-US" sz="1050">
              <a:solidFill>
                <a:schemeClr val="dk1"/>
              </a:solidFill>
              <a:latin typeface="Arial" panose="020B0604020202020204" pitchFamily="34" charset="0"/>
              <a:ea typeface="+mn-ea"/>
              <a:cs typeface="Arial" panose="020B0604020202020204" pitchFamily="34" charset="0"/>
            </a:rPr>
            <a:t>may be freely used, refined, updated as long as credit to the source is given. It is protected to prevent inadvertent changes, but the protection is without password so that those inclined and suitably knowledgeable may customize the tool. For those that want to edit, note there is one hidden sheet working in the background.</a:t>
          </a:r>
        </a:p>
        <a:p>
          <a:endParaRPr lang="en-US" sz="1050">
            <a:solidFill>
              <a:schemeClr val="dk1"/>
            </a:solidFill>
            <a:latin typeface="Arial" panose="020B0604020202020204" pitchFamily="34" charset="0"/>
            <a:ea typeface="+mn-ea"/>
            <a:cs typeface="Arial" panose="020B0604020202020204" pitchFamily="34" charset="0"/>
          </a:endParaRPr>
        </a:p>
        <a:p>
          <a:r>
            <a:rPr lang="en-US" sz="1050">
              <a:solidFill>
                <a:schemeClr val="dk1"/>
              </a:solidFill>
              <a:latin typeface="Arial" panose="020B0604020202020204" pitchFamily="34" charset="0"/>
              <a:ea typeface="+mn-ea"/>
              <a:cs typeface="Arial" panose="020B0604020202020204" pitchFamily="34" charset="0"/>
            </a:rPr>
            <a:t>Brief instructions:</a:t>
          </a:r>
        </a:p>
        <a:p>
          <a:r>
            <a:rPr lang="en-US" sz="1050">
              <a:solidFill>
                <a:schemeClr val="dk1"/>
              </a:solidFill>
              <a:latin typeface="Arial" panose="020B0604020202020204" pitchFamily="34" charset="0"/>
              <a:ea typeface="+mn-ea"/>
              <a:cs typeface="Arial" panose="020B0604020202020204" pitchFamily="34" charset="0"/>
            </a:rPr>
            <a:t>This tool has</a:t>
          </a:r>
          <a:r>
            <a:rPr lang="en-US" sz="1050" baseline="0">
              <a:solidFill>
                <a:schemeClr val="dk1"/>
              </a:solidFill>
              <a:latin typeface="Arial" panose="020B0604020202020204" pitchFamily="34" charset="0"/>
              <a:ea typeface="+mn-ea"/>
              <a:cs typeface="Arial" panose="020B0604020202020204" pitchFamily="34" charset="0"/>
            </a:rPr>
            <a:t> 3 parts. Part 1 is determining target weights for the tractor, implement, and speed conditions. Once axle weight targets are known, you can use part 2 to determine where to add or remove weights.  After weights are adjusted (and you should check with scales), adjust tire pressure per tire manufacturer suggestions. If your operator's manual doesn't include tables, see part 3 for some recommender sites.</a:t>
          </a:r>
          <a:endParaRPr lang="en-US" sz="1050">
            <a:solidFill>
              <a:schemeClr val="dk1"/>
            </a:solidFill>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41671</xdr:colOff>
      <xdr:row>0</xdr:row>
      <xdr:rowOff>22418</xdr:rowOff>
    </xdr:from>
    <xdr:to>
      <xdr:col>4</xdr:col>
      <xdr:colOff>470297</xdr:colOff>
      <xdr:row>1</xdr:row>
      <xdr:rowOff>186471</xdr:rowOff>
    </xdr:to>
    <xdr:pic>
      <xdr:nvPicPr>
        <xdr:cNvPr id="3" name="Picture 2">
          <a:extLst>
            <a:ext uri="{FF2B5EF4-FFF2-40B4-BE49-F238E27FC236}">
              <a16:creationId xmlns:a16="http://schemas.microsoft.com/office/drawing/2014/main" id="{A54FE4D3-EA5D-4E75-A0A7-60D8746451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1" y="22418"/>
          <a:ext cx="3314701" cy="354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534477</xdr:colOff>
      <xdr:row>11</xdr:row>
      <xdr:rowOff>85354</xdr:rowOff>
    </xdr:from>
    <xdr:to>
      <xdr:col>7</xdr:col>
      <xdr:colOff>201392</xdr:colOff>
      <xdr:row>13</xdr:row>
      <xdr:rowOff>118194</xdr:rowOff>
    </xdr:to>
    <xdr:sp macro="" textlink="">
      <xdr:nvSpPr>
        <xdr:cNvPr id="2" name="Text Box 15">
          <a:extLst>
            <a:ext uri="{FF2B5EF4-FFF2-40B4-BE49-F238E27FC236}">
              <a16:creationId xmlns:a16="http://schemas.microsoft.com/office/drawing/2014/main" id="{00000000-0008-0000-0100-000002000000}"/>
            </a:ext>
          </a:extLst>
        </xdr:cNvPr>
        <xdr:cNvSpPr txBox="1">
          <a:spLocks noChangeArrowheads="1"/>
        </xdr:cNvSpPr>
      </xdr:nvSpPr>
      <xdr:spPr bwMode="auto">
        <a:xfrm>
          <a:off x="4124669" y="1843816"/>
          <a:ext cx="2184713" cy="35256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D. Buckmaster</a:t>
          </a:r>
          <a:r>
            <a:rPr lang="en-US" sz="1000" b="0" i="0" strike="noStrike" baseline="0">
              <a:solidFill>
                <a:srgbClr val="000000"/>
              </a:solidFill>
              <a:latin typeface="Arial" pitchFamily="34" charset="0"/>
              <a:cs typeface="Arial" pitchFamily="34" charset="0"/>
            </a:rPr>
            <a:t> </a:t>
          </a:r>
          <a:r>
            <a:rPr lang="en-US" sz="1000" b="0" i="0" strike="noStrike">
              <a:solidFill>
                <a:srgbClr val="000000"/>
              </a:solidFill>
              <a:latin typeface="Arial" pitchFamily="34" charset="0"/>
              <a:cs typeface="Arial" pitchFamily="34" charset="0"/>
            </a:rPr>
            <a:t>@ Purdue ABE  7/09</a:t>
          </a:r>
        </a:p>
        <a:p>
          <a:pPr algn="l" rtl="0">
            <a:defRPr sz="1000"/>
          </a:pPr>
          <a:r>
            <a:rPr lang="en-US" sz="1000" b="0" i="0" strike="noStrike">
              <a:solidFill>
                <a:srgbClr val="000000"/>
              </a:solidFill>
              <a:latin typeface="Arial" pitchFamily="34" charset="0"/>
              <a:cs typeface="Arial" pitchFamily="34" charset="0"/>
            </a:rPr>
            <a:t>References (click</a:t>
          </a:r>
          <a:r>
            <a:rPr lang="en-US" sz="1000" b="0" i="0" strike="noStrike" baseline="0">
              <a:solidFill>
                <a:srgbClr val="000000"/>
              </a:solidFill>
              <a:latin typeface="Arial" pitchFamily="34" charset="0"/>
              <a:cs typeface="Arial" pitchFamily="34" charset="0"/>
            </a:rPr>
            <a:t> to get them)</a:t>
          </a:r>
          <a:r>
            <a:rPr lang="en-US" sz="1000" b="0" i="0" strike="noStrike">
              <a:solidFill>
                <a:srgbClr val="000000"/>
              </a:solidFill>
              <a:latin typeface="Arial" pitchFamily="34" charset="0"/>
              <a:cs typeface="Arial" pitchFamily="34" charset="0"/>
            </a:rPr>
            <a:t>:</a:t>
          </a:r>
        </a:p>
      </xdr:txBody>
    </xdr:sp>
    <xdr:clientData/>
  </xdr:twoCellAnchor>
  <xdr:twoCellAnchor>
    <xdr:from>
      <xdr:col>3</xdr:col>
      <xdr:colOff>540873</xdr:colOff>
      <xdr:row>14</xdr:row>
      <xdr:rowOff>0</xdr:rowOff>
    </xdr:from>
    <xdr:to>
      <xdr:col>7</xdr:col>
      <xdr:colOff>208345</xdr:colOff>
      <xdr:row>17</xdr:row>
      <xdr:rowOff>13906</xdr:rowOff>
    </xdr:to>
    <xdr:sp macro="" textlink="">
      <xdr:nvSpPr>
        <xdr:cNvPr id="3" name="Text Box 15">
          <a:hlinkClick xmlns:r="http://schemas.openxmlformats.org/officeDocument/2006/relationships" r:id="rId1"/>
          <a:extLst>
            <a:ext uri="{FF2B5EF4-FFF2-40B4-BE49-F238E27FC236}">
              <a16:creationId xmlns:a16="http://schemas.microsoft.com/office/drawing/2014/main" id="{00000000-0008-0000-0100-000003000000}"/>
            </a:ext>
          </a:extLst>
        </xdr:cNvPr>
        <xdr:cNvSpPr txBox="1">
          <a:spLocks noChangeArrowheads="1"/>
        </xdr:cNvSpPr>
      </xdr:nvSpPr>
      <xdr:spPr bwMode="auto">
        <a:xfrm>
          <a:off x="4131065" y="2238042"/>
          <a:ext cx="2185270" cy="49348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baseline="0">
              <a:solidFill>
                <a:srgbClr val="000000"/>
              </a:solidFill>
              <a:latin typeface="Arial" pitchFamily="34" charset="0"/>
              <a:cs typeface="Arial" pitchFamily="34" charset="0"/>
            </a:rPr>
            <a:t>* Traction and Tractor Performance. 2003. Zoz &amp; Grisso. ASABE Distinguished Lecture.</a:t>
          </a:r>
          <a:endParaRPr lang="en-US" sz="1000" b="0" i="0" strike="noStrike">
            <a:solidFill>
              <a:srgbClr val="000000"/>
            </a:solidFill>
            <a:latin typeface="Arial" pitchFamily="34" charset="0"/>
            <a:cs typeface="Arial" pitchFamily="34" charset="0"/>
          </a:endParaRPr>
        </a:p>
      </xdr:txBody>
    </xdr:sp>
    <xdr:clientData/>
  </xdr:twoCellAnchor>
  <xdr:twoCellAnchor>
    <xdr:from>
      <xdr:col>3</xdr:col>
      <xdr:colOff>547271</xdr:colOff>
      <xdr:row>17</xdr:row>
      <xdr:rowOff>49478</xdr:rowOff>
    </xdr:from>
    <xdr:to>
      <xdr:col>7</xdr:col>
      <xdr:colOff>201393</xdr:colOff>
      <xdr:row>20</xdr:row>
      <xdr:rowOff>76477</xdr:rowOff>
    </xdr:to>
    <xdr:sp macro="" textlink="">
      <xdr:nvSpPr>
        <xdr:cNvPr id="4" name="Text Box 15">
          <a:hlinkClick xmlns:r="http://schemas.openxmlformats.org/officeDocument/2006/relationships" r:id="rId2"/>
          <a:extLst>
            <a:ext uri="{FF2B5EF4-FFF2-40B4-BE49-F238E27FC236}">
              <a16:creationId xmlns:a16="http://schemas.microsoft.com/office/drawing/2014/main" id="{00000000-0008-0000-0100-000004000000}"/>
            </a:ext>
          </a:extLst>
        </xdr:cNvPr>
        <xdr:cNvSpPr txBox="1">
          <a:spLocks noChangeArrowheads="1"/>
        </xdr:cNvSpPr>
      </xdr:nvSpPr>
      <xdr:spPr bwMode="auto">
        <a:xfrm>
          <a:off x="4137463" y="2767100"/>
          <a:ext cx="2171920" cy="50658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 Getting the Most from Your Tractor.  1991.Taylor, Schrock, &amp; Wertz.. </a:t>
          </a:r>
          <a:r>
            <a:rPr lang="en-US" sz="1000" b="0" i="0">
              <a:latin typeface="Arial" pitchFamily="34" charset="0"/>
              <a:ea typeface="+mn-ea"/>
              <a:cs typeface="Arial" pitchFamily="34" charset="0"/>
            </a:rPr>
            <a:t>K-State U Publication MF-588.</a:t>
          </a:r>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73269</xdr:colOff>
      <xdr:row>2</xdr:row>
      <xdr:rowOff>73270</xdr:rowOff>
    </xdr:from>
    <xdr:to>
      <xdr:col>0</xdr:col>
      <xdr:colOff>1745140</xdr:colOff>
      <xdr:row>9</xdr:row>
      <xdr:rowOff>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73269" y="392990"/>
          <a:ext cx="1671871" cy="1045751"/>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79131</xdr:colOff>
      <xdr:row>2</xdr:row>
      <xdr:rowOff>72471</xdr:rowOff>
    </xdr:from>
    <xdr:to>
      <xdr:col>4</xdr:col>
      <xdr:colOff>339703</xdr:colOff>
      <xdr:row>8</xdr:row>
      <xdr:rowOff>159061</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023222" y="392191"/>
          <a:ext cx="1552775" cy="1045751"/>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dr:from>
          <xdr:col>0</xdr:col>
          <xdr:colOff>66675</xdr:colOff>
          <xdr:row>2</xdr:row>
          <xdr:rowOff>66675</xdr:rowOff>
        </xdr:from>
        <xdr:to>
          <xdr:col>0</xdr:col>
          <xdr:colOff>1752600</xdr:colOff>
          <xdr:row>8</xdr:row>
          <xdr:rowOff>152400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142875</xdr:colOff>
          <xdr:row>5</xdr:row>
          <xdr:rowOff>28575</xdr:rowOff>
        </xdr:from>
        <xdr:to>
          <xdr:col>0</xdr:col>
          <xdr:colOff>1447800</xdr:colOff>
          <xdr:row>6</xdr:row>
          <xdr:rowOff>85725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Front Wheel Assist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142875</xdr:colOff>
          <xdr:row>7</xdr:row>
          <xdr:rowOff>0</xdr:rowOff>
        </xdr:from>
        <xdr:to>
          <xdr:col>0</xdr:col>
          <xdr:colOff>1257300</xdr:colOff>
          <xdr:row>8</xdr:row>
          <xdr:rowOff>95250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Wheel Drive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152400</xdr:colOff>
          <xdr:row>3</xdr:row>
          <xdr:rowOff>38100</xdr:rowOff>
        </xdr:from>
        <xdr:to>
          <xdr:col>0</xdr:col>
          <xdr:colOff>1219200</xdr:colOff>
          <xdr:row>4</xdr:row>
          <xdr:rowOff>95250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Wheel Drive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95250</xdr:colOff>
          <xdr:row>2</xdr:row>
          <xdr:rowOff>66675</xdr:rowOff>
        </xdr:from>
        <xdr:to>
          <xdr:col>4</xdr:col>
          <xdr:colOff>333375</xdr:colOff>
          <xdr:row>9</xdr:row>
          <xdr:rowOff>0</xdr:rowOff>
        </xdr:to>
        <xdr:grpSp>
          <xdr:nvGrpSpPr>
            <xdr:cNvPr id="1049" name="Group 25">
              <a:extLst>
                <a:ext uri="{FF2B5EF4-FFF2-40B4-BE49-F238E27FC236}">
                  <a16:creationId xmlns:a16="http://schemas.microsoft.com/office/drawing/2014/main" id="{00000000-0008-0000-0100-000019040000}"/>
                </a:ext>
              </a:extLst>
            </xdr:cNvPr>
            <xdr:cNvGrpSpPr>
              <a:grpSpLocks/>
            </xdr:cNvGrpSpPr>
          </xdr:nvGrpSpPr>
          <xdr:grpSpPr bwMode="auto">
            <a:xfrm>
              <a:off x="3039341" y="386395"/>
              <a:ext cx="1530328" cy="1052346"/>
              <a:chOff x="537" y="41"/>
              <a:chExt cx="153" cy="112"/>
            </a:xfrm>
          </xdr:grpSpPr>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537" y="41"/>
                <a:ext cx="153" cy="112"/>
              </a:xfrm>
              <a:prstGeom prst="rect">
                <a:avLst/>
              </a:prstGeom>
              <a:noFill/>
              <a:ln w="9525">
                <a:miter lim="800000"/>
                <a:headEnd/>
                <a:tailEnd/>
              </a:ln>
              <a:extLst>
                <a:ext uri="{909E8E84-426E-40DD-AFC4-6F175D3DCCD1}">
                  <a14:hiddenFill>
                    <a:noFill/>
                  </a14:hiddenFill>
                </a:ext>
              </a:extLst>
            </xdr:spPr>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545" y="89"/>
                <a:ext cx="119"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Semi-mounted</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545" y="120"/>
                <a:ext cx="117"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Fully mounted</a:t>
                </a:r>
              </a:p>
            </xdr:txBody>
          </xdr:sp>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546" y="56"/>
                <a:ext cx="117"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Towed</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938212</xdr:colOff>
      <xdr:row>18</xdr:row>
      <xdr:rowOff>123825</xdr:rowOff>
    </xdr:from>
    <xdr:to>
      <xdr:col>5</xdr:col>
      <xdr:colOff>190330</xdr:colOff>
      <xdr:row>29</xdr:row>
      <xdr:rowOff>138112</xdr:rowOff>
    </xdr:to>
    <xdr:grpSp>
      <xdr:nvGrpSpPr>
        <xdr:cNvPr id="97" name="Group 96">
          <a:extLst>
            <a:ext uri="{FF2B5EF4-FFF2-40B4-BE49-F238E27FC236}">
              <a16:creationId xmlns:a16="http://schemas.microsoft.com/office/drawing/2014/main" id="{00000000-0008-0000-0200-000061000000}"/>
            </a:ext>
          </a:extLst>
        </xdr:cNvPr>
        <xdr:cNvGrpSpPr/>
      </xdr:nvGrpSpPr>
      <xdr:grpSpPr>
        <a:xfrm>
          <a:off x="3982215" y="3167828"/>
          <a:ext cx="2202870" cy="1839357"/>
          <a:chOff x="3976688" y="3067050"/>
          <a:chExt cx="2204685" cy="1795462"/>
        </a:xfrm>
      </xdr:grpSpPr>
      <xdr:grpSp>
        <xdr:nvGrpSpPr>
          <xdr:cNvPr id="96" name="Group 95">
            <a:extLst>
              <a:ext uri="{FF2B5EF4-FFF2-40B4-BE49-F238E27FC236}">
                <a16:creationId xmlns:a16="http://schemas.microsoft.com/office/drawing/2014/main" id="{00000000-0008-0000-0200-000060000000}"/>
              </a:ext>
            </a:extLst>
          </xdr:cNvPr>
          <xdr:cNvGrpSpPr/>
        </xdr:nvGrpSpPr>
        <xdr:grpSpPr>
          <a:xfrm>
            <a:off x="3976688" y="3067050"/>
            <a:ext cx="2204685" cy="1266825"/>
            <a:chOff x="3976688" y="3067050"/>
            <a:chExt cx="2204685" cy="1266825"/>
          </a:xfrm>
        </xdr:grpSpPr>
        <xdr:pic>
          <xdr:nvPicPr>
            <xdr:cNvPr id="19" name="Picture 1" descr="Stock Photo - traffic pictogram. &#10;fotosearch - search &#10;stock photos, &#10;pictures, images, &#10;and photo clipart">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7917" t="7222" r="18750" b="18889"/>
            <a:stretch>
              <a:fillRect/>
            </a:stretch>
          </xdr:blipFill>
          <xdr:spPr bwMode="auto">
            <a:xfrm flipH="1">
              <a:off x="4343400" y="3067050"/>
              <a:ext cx="1647825" cy="1266825"/>
            </a:xfrm>
            <a:prstGeom prst="rect">
              <a:avLst/>
            </a:prstGeom>
            <a:noFill/>
          </xdr:spPr>
        </xdr:pic>
        <xdr:sp macro="" textlink="">
          <xdr:nvSpPr>
            <xdr:cNvPr id="30" name="Rounded Rectangle 29">
              <a:extLst>
                <a:ext uri="{FF2B5EF4-FFF2-40B4-BE49-F238E27FC236}">
                  <a16:creationId xmlns:a16="http://schemas.microsoft.com/office/drawing/2014/main" id="{00000000-0008-0000-0200-00001E000000}"/>
                </a:ext>
              </a:extLst>
            </xdr:cNvPr>
            <xdr:cNvSpPr/>
          </xdr:nvSpPr>
          <xdr:spPr>
            <a:xfrm>
              <a:off x="4133850" y="3690938"/>
              <a:ext cx="200025" cy="133350"/>
            </a:xfrm>
            <a:prstGeom prst="roundRect">
              <a:avLst/>
            </a:prstGeom>
            <a:solidFill>
              <a:schemeClr val="accent3">
                <a:lumMod val="75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32" name="Straight Arrow Connector 31">
              <a:extLst>
                <a:ext uri="{FF2B5EF4-FFF2-40B4-BE49-F238E27FC236}">
                  <a16:creationId xmlns:a16="http://schemas.microsoft.com/office/drawing/2014/main" id="{00000000-0008-0000-0200-000020000000}"/>
                </a:ext>
              </a:extLst>
            </xdr:cNvPr>
            <xdr:cNvCxnSpPr>
              <a:stCxn id="30" idx="2"/>
            </xdr:cNvCxnSpPr>
          </xdr:nvCxnSpPr>
          <xdr:spPr>
            <a:xfrm rot="16200000" flipH="1">
              <a:off x="4419601" y="3638550"/>
              <a:ext cx="9524" cy="381000"/>
            </a:xfrm>
            <a:prstGeom prst="straightConnector1">
              <a:avLst/>
            </a:prstGeom>
            <a:ln>
              <a:solidFill>
                <a:schemeClr val="accent3">
                  <a:lumMod val="50000"/>
                </a:schemeClr>
              </a:solidFill>
              <a:prstDash val="sysDash"/>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4225926" y="3616666"/>
              <a:ext cx="438150"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chemeClr val="accent3">
                      <a:lumMod val="50000"/>
                    </a:schemeClr>
                  </a:solidFill>
                </a:rPr>
                <a:t>Xfw</a:t>
              </a:r>
            </a:p>
          </xdr:txBody>
        </xdr:sp>
        <xdr:cxnSp macro="">
          <xdr:nvCxnSpPr>
            <xdr:cNvPr id="38" name="Straight Arrow Connector 37">
              <a:extLst>
                <a:ext uri="{FF2B5EF4-FFF2-40B4-BE49-F238E27FC236}">
                  <a16:creationId xmlns:a16="http://schemas.microsoft.com/office/drawing/2014/main" id="{00000000-0008-0000-0200-000026000000}"/>
                </a:ext>
              </a:extLst>
            </xdr:cNvPr>
            <xdr:cNvCxnSpPr/>
          </xdr:nvCxnSpPr>
          <xdr:spPr>
            <a:xfrm rot="5400000">
              <a:off x="4044950" y="3492501"/>
              <a:ext cx="381794" cy="793"/>
            </a:xfrm>
            <a:prstGeom prst="straightConnector1">
              <a:avLst/>
            </a:prstGeom>
            <a:ln w="28575">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3976688" y="3084513"/>
              <a:ext cx="50006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chemeClr val="accent3">
                      <a:lumMod val="50000"/>
                    </a:schemeClr>
                  </a:solidFill>
                </a:rPr>
                <a:t>AFW</a:t>
              </a:r>
            </a:p>
          </xdr:txBody>
        </xdr:sp>
        <xdr:cxnSp macro="">
          <xdr:nvCxnSpPr>
            <xdr:cNvPr id="40" name="Straight Arrow Connector 39">
              <a:extLst>
                <a:ext uri="{FF2B5EF4-FFF2-40B4-BE49-F238E27FC236}">
                  <a16:creationId xmlns:a16="http://schemas.microsoft.com/office/drawing/2014/main" id="{00000000-0008-0000-0200-000028000000}"/>
                </a:ext>
              </a:extLst>
            </xdr:cNvPr>
            <xdr:cNvCxnSpPr/>
          </xdr:nvCxnSpPr>
          <xdr:spPr>
            <a:xfrm rot="5400000">
              <a:off x="5753966" y="3490687"/>
              <a:ext cx="381794" cy="793"/>
            </a:xfrm>
            <a:prstGeom prst="straightConnector1">
              <a:avLst/>
            </a:prstGeom>
            <a:ln w="28575">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Donut 40">
              <a:extLst>
                <a:ext uri="{FF2B5EF4-FFF2-40B4-BE49-F238E27FC236}">
                  <a16:creationId xmlns:a16="http://schemas.microsoft.com/office/drawing/2014/main" id="{00000000-0008-0000-0200-000029000000}"/>
                </a:ext>
              </a:extLst>
            </xdr:cNvPr>
            <xdr:cNvSpPr/>
          </xdr:nvSpPr>
          <xdr:spPr>
            <a:xfrm>
              <a:off x="5359400" y="3730625"/>
              <a:ext cx="415925" cy="381000"/>
            </a:xfrm>
            <a:prstGeom prst="donut">
              <a:avLst>
                <a:gd name="adj" fmla="val 16526"/>
              </a:avLst>
            </a:prstGeom>
            <a:solidFill>
              <a:schemeClr val="accent3">
                <a:lumMod val="50000"/>
                <a:alpha val="9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5681310" y="3109343"/>
              <a:ext cx="50006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chemeClr val="accent3">
                      <a:lumMod val="50000"/>
                    </a:schemeClr>
                  </a:solidFill>
                </a:rPr>
                <a:t>ARW</a:t>
              </a:r>
            </a:p>
          </xdr:txBody>
        </xdr:sp>
      </xdr:grpSp>
      <xdr:grpSp>
        <xdr:nvGrpSpPr>
          <xdr:cNvPr id="93" name="Group 92">
            <a:extLst>
              <a:ext uri="{FF2B5EF4-FFF2-40B4-BE49-F238E27FC236}">
                <a16:creationId xmlns:a16="http://schemas.microsoft.com/office/drawing/2014/main" id="{00000000-0008-0000-0200-00005D000000}"/>
              </a:ext>
            </a:extLst>
          </xdr:cNvPr>
          <xdr:cNvGrpSpPr/>
        </xdr:nvGrpSpPr>
        <xdr:grpSpPr>
          <a:xfrm>
            <a:off x="4270376" y="3395662"/>
            <a:ext cx="1582737" cy="1466850"/>
            <a:chOff x="4270376" y="3395662"/>
            <a:chExt cx="1582737" cy="1466850"/>
          </a:xfrm>
        </xdr:grpSpPr>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rot="16200000" flipV="1">
              <a:off x="4431506" y="4455320"/>
              <a:ext cx="384970" cy="79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0200-000016000000}"/>
                </a:ext>
              </a:extLst>
            </xdr:cNvPr>
            <xdr:cNvCxnSpPr/>
          </xdr:nvCxnSpPr>
          <xdr:spPr>
            <a:xfrm rot="5400000">
              <a:off x="4779171" y="3790956"/>
              <a:ext cx="381794" cy="79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TextBox 26">
              <a:extLst>
                <a:ext uri="{FF2B5EF4-FFF2-40B4-BE49-F238E27FC236}">
                  <a16:creationId xmlns:a16="http://schemas.microsoft.com/office/drawing/2014/main" id="{00000000-0008-0000-0200-00001B000000}"/>
                </a:ext>
              </a:extLst>
            </xdr:cNvPr>
            <xdr:cNvSpPr txBox="1"/>
          </xdr:nvSpPr>
          <xdr:spPr>
            <a:xfrm>
              <a:off x="4748212" y="3395662"/>
              <a:ext cx="50006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rgbClr val="FF0000"/>
                  </a:solidFill>
                </a:rPr>
                <a:t>CTW</a:t>
              </a:r>
            </a:p>
          </xdr:txBody>
        </xdr:sp>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4270376" y="4648200"/>
              <a:ext cx="717549"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rgbClr val="FF0000"/>
                  </a:solidFill>
                </a:rPr>
                <a:t>TTW-TRF</a:t>
              </a:r>
            </a:p>
          </xdr:txBody>
        </xdr:sp>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5353050" y="4638675"/>
              <a:ext cx="50006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rgbClr val="FF0000"/>
                  </a:solidFill>
                </a:rPr>
                <a:t>TRF</a:t>
              </a:r>
            </a:p>
          </xdr:txBody>
        </xdr:sp>
      </xdr:grpSp>
    </xdr:grpSp>
    <xdr:clientData/>
  </xdr:twoCellAnchor>
  <xdr:twoCellAnchor>
    <xdr:from>
      <xdr:col>1</xdr:col>
      <xdr:colOff>1009650</xdr:colOff>
      <xdr:row>26</xdr:row>
      <xdr:rowOff>76200</xdr:rowOff>
    </xdr:from>
    <xdr:to>
      <xdr:col>1</xdr:col>
      <xdr:colOff>1447800</xdr:colOff>
      <xdr:row>27</xdr:row>
      <xdr:rowOff>128587</xdr:rowOff>
    </xdr:to>
    <xdr:sp macro="" textlink="">
      <xdr:nvSpPr>
        <xdr:cNvPr id="72" name="TextBox 71">
          <a:extLst>
            <a:ext uri="{FF2B5EF4-FFF2-40B4-BE49-F238E27FC236}">
              <a16:creationId xmlns:a16="http://schemas.microsoft.com/office/drawing/2014/main" id="{00000000-0008-0000-0200-000048000000}"/>
            </a:ext>
          </a:extLst>
        </xdr:cNvPr>
        <xdr:cNvSpPr txBox="1"/>
      </xdr:nvSpPr>
      <xdr:spPr>
        <a:xfrm>
          <a:off x="1619250" y="4448175"/>
          <a:ext cx="438150"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chemeClr val="tx2">
                  <a:lumMod val="75000"/>
                </a:schemeClr>
              </a:solidFill>
            </a:rPr>
            <a:t>Xwb</a:t>
          </a:r>
        </a:p>
      </xdr:txBody>
    </xdr:sp>
    <xdr:clientData/>
  </xdr:twoCellAnchor>
  <xdr:twoCellAnchor>
    <xdr:from>
      <xdr:col>1</xdr:col>
      <xdr:colOff>261936</xdr:colOff>
      <xdr:row>18</xdr:row>
      <xdr:rowOff>104775</xdr:rowOff>
    </xdr:from>
    <xdr:to>
      <xdr:col>1</xdr:col>
      <xdr:colOff>2119311</xdr:colOff>
      <xdr:row>29</xdr:row>
      <xdr:rowOff>119062</xdr:rowOff>
    </xdr:to>
    <xdr:grpSp>
      <xdr:nvGrpSpPr>
        <xdr:cNvPr id="92" name="Group 91">
          <a:extLst>
            <a:ext uri="{FF2B5EF4-FFF2-40B4-BE49-F238E27FC236}">
              <a16:creationId xmlns:a16="http://schemas.microsoft.com/office/drawing/2014/main" id="{00000000-0008-0000-0200-00005C000000}"/>
            </a:ext>
          </a:extLst>
        </xdr:cNvPr>
        <xdr:cNvGrpSpPr/>
      </xdr:nvGrpSpPr>
      <xdr:grpSpPr>
        <a:xfrm>
          <a:off x="874733" y="3148778"/>
          <a:ext cx="1857375" cy="1839357"/>
          <a:chOff x="8672512" y="3238500"/>
          <a:chExt cx="1857375" cy="1795462"/>
        </a:xfrm>
      </xdr:grpSpPr>
      <xdr:cxnSp macro="">
        <xdr:nvCxnSpPr>
          <xdr:cNvPr id="71" name="Straight Arrow Connector 70">
            <a:extLst>
              <a:ext uri="{FF2B5EF4-FFF2-40B4-BE49-F238E27FC236}">
                <a16:creationId xmlns:a16="http://schemas.microsoft.com/office/drawing/2014/main" id="{00000000-0008-0000-0200-000047000000}"/>
              </a:ext>
            </a:extLst>
          </xdr:cNvPr>
          <xdr:cNvCxnSpPr/>
        </xdr:nvCxnSpPr>
        <xdr:spPr>
          <a:xfrm>
            <a:off x="9177337" y="4705350"/>
            <a:ext cx="939800" cy="3175"/>
          </a:xfrm>
          <a:prstGeom prst="straightConnector1">
            <a:avLst/>
          </a:prstGeom>
          <a:ln>
            <a:solidFill>
              <a:schemeClr val="tx2">
                <a:lumMod val="75000"/>
              </a:schemeClr>
            </a:solidFill>
            <a:prstDash val="dash"/>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nvGrpSpPr>
          <xdr:cNvPr id="91" name="Group 90">
            <a:extLst>
              <a:ext uri="{FF2B5EF4-FFF2-40B4-BE49-F238E27FC236}">
                <a16:creationId xmlns:a16="http://schemas.microsoft.com/office/drawing/2014/main" id="{00000000-0008-0000-0200-00005B000000}"/>
              </a:ext>
            </a:extLst>
          </xdr:cNvPr>
          <xdr:cNvGrpSpPr/>
        </xdr:nvGrpSpPr>
        <xdr:grpSpPr>
          <a:xfrm>
            <a:off x="8672512" y="3238500"/>
            <a:ext cx="1857375" cy="1795462"/>
            <a:chOff x="8672512" y="3238500"/>
            <a:chExt cx="1857375" cy="1795462"/>
          </a:xfrm>
        </xdr:grpSpPr>
        <xdr:grpSp>
          <xdr:nvGrpSpPr>
            <xdr:cNvPr id="90" name="Group 89">
              <a:extLst>
                <a:ext uri="{FF2B5EF4-FFF2-40B4-BE49-F238E27FC236}">
                  <a16:creationId xmlns:a16="http://schemas.microsoft.com/office/drawing/2014/main" id="{00000000-0008-0000-0200-00005A000000}"/>
                </a:ext>
              </a:extLst>
            </xdr:cNvPr>
            <xdr:cNvGrpSpPr/>
          </xdr:nvGrpSpPr>
          <xdr:grpSpPr>
            <a:xfrm>
              <a:off x="8882062" y="3238500"/>
              <a:ext cx="1647825" cy="1266825"/>
              <a:chOff x="8882062" y="3238500"/>
              <a:chExt cx="1647825" cy="1266825"/>
            </a:xfrm>
          </xdr:grpSpPr>
          <xdr:pic>
            <xdr:nvPicPr>
              <xdr:cNvPr id="67" name="Picture 1" descr="Stock Photo - traffic pictogram. &#10;fotosearch - search &#10;stock photos, &#10;pictures, images, &#10;and photo clipart">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7917" t="7222" r="18750" b="18889"/>
              <a:stretch>
                <a:fillRect/>
              </a:stretch>
            </xdr:blipFill>
            <xdr:spPr bwMode="auto">
              <a:xfrm flipH="1">
                <a:off x="8882062" y="3238500"/>
                <a:ext cx="1647825" cy="1266825"/>
              </a:xfrm>
              <a:prstGeom prst="rect">
                <a:avLst/>
              </a:prstGeom>
              <a:noFill/>
            </xdr:spPr>
          </xdr:pic>
          <xdr:sp macro="" textlink="">
            <xdr:nvSpPr>
              <xdr:cNvPr id="85" name="Donut 84">
                <a:extLst>
                  <a:ext uri="{FF2B5EF4-FFF2-40B4-BE49-F238E27FC236}">
                    <a16:creationId xmlns:a16="http://schemas.microsoft.com/office/drawing/2014/main" id="{00000000-0008-0000-0200-000055000000}"/>
                  </a:ext>
                </a:extLst>
              </xdr:cNvPr>
              <xdr:cNvSpPr/>
            </xdr:nvSpPr>
            <xdr:spPr>
              <a:xfrm>
                <a:off x="9891713" y="3900487"/>
                <a:ext cx="415925" cy="381000"/>
              </a:xfrm>
              <a:prstGeom prst="donut">
                <a:avLst>
                  <a:gd name="adj" fmla="val 16526"/>
                </a:avLst>
              </a:prstGeom>
              <a:solidFill>
                <a:schemeClr val="accent3">
                  <a:lumMod val="50000"/>
                  <a:alpha val="9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grpSp>
        <xdr:grpSp>
          <xdr:nvGrpSpPr>
            <xdr:cNvPr id="89" name="Group 88">
              <a:extLst>
                <a:ext uri="{FF2B5EF4-FFF2-40B4-BE49-F238E27FC236}">
                  <a16:creationId xmlns:a16="http://schemas.microsoft.com/office/drawing/2014/main" id="{00000000-0008-0000-0200-000059000000}"/>
                </a:ext>
              </a:extLst>
            </xdr:cNvPr>
            <xdr:cNvGrpSpPr/>
          </xdr:nvGrpSpPr>
          <xdr:grpSpPr>
            <a:xfrm>
              <a:off x="8809038" y="3567112"/>
              <a:ext cx="1582737" cy="1466850"/>
              <a:chOff x="8809038" y="3567112"/>
              <a:chExt cx="1582737" cy="1466850"/>
            </a:xfrm>
          </xdr:grpSpPr>
          <xdr:cxnSp macro="">
            <xdr:nvCxnSpPr>
              <xdr:cNvPr id="68" name="Straight Arrow Connector 67">
                <a:extLst>
                  <a:ext uri="{FF2B5EF4-FFF2-40B4-BE49-F238E27FC236}">
                    <a16:creationId xmlns:a16="http://schemas.microsoft.com/office/drawing/2014/main" id="{00000000-0008-0000-0200-000044000000}"/>
                  </a:ext>
                </a:extLst>
              </xdr:cNvPr>
              <xdr:cNvCxnSpPr/>
            </xdr:nvCxnSpPr>
            <xdr:spPr>
              <a:xfrm rot="16200000" flipV="1">
                <a:off x="9936956" y="4622008"/>
                <a:ext cx="384970" cy="79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9" name="Straight Arrow Connector 68">
                <a:extLst>
                  <a:ext uri="{FF2B5EF4-FFF2-40B4-BE49-F238E27FC236}">
                    <a16:creationId xmlns:a16="http://schemas.microsoft.com/office/drawing/2014/main" id="{00000000-0008-0000-0200-000045000000}"/>
                  </a:ext>
                </a:extLst>
              </xdr:cNvPr>
              <xdr:cNvCxnSpPr/>
            </xdr:nvCxnSpPr>
            <xdr:spPr>
              <a:xfrm rot="16200000" flipV="1">
                <a:off x="8970168" y="4626770"/>
                <a:ext cx="384970" cy="79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Straight Arrow Connector 69">
                <a:extLst>
                  <a:ext uri="{FF2B5EF4-FFF2-40B4-BE49-F238E27FC236}">
                    <a16:creationId xmlns:a16="http://schemas.microsoft.com/office/drawing/2014/main" id="{00000000-0008-0000-0200-000046000000}"/>
                  </a:ext>
                </a:extLst>
              </xdr:cNvPr>
              <xdr:cNvCxnSpPr/>
            </xdr:nvCxnSpPr>
            <xdr:spPr>
              <a:xfrm rot="5400000">
                <a:off x="9317833" y="3962406"/>
                <a:ext cx="381794" cy="79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4" name="TextBox 73">
                <a:extLst>
                  <a:ext uri="{FF2B5EF4-FFF2-40B4-BE49-F238E27FC236}">
                    <a16:creationId xmlns:a16="http://schemas.microsoft.com/office/drawing/2014/main" id="{00000000-0008-0000-0200-00004A000000}"/>
                  </a:ext>
                </a:extLst>
              </xdr:cNvPr>
              <xdr:cNvSpPr txBox="1"/>
            </xdr:nvSpPr>
            <xdr:spPr>
              <a:xfrm>
                <a:off x="9286874" y="3567112"/>
                <a:ext cx="50006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rgbClr val="FF0000"/>
                    </a:solidFill>
                  </a:rPr>
                  <a:t>CTW</a:t>
                </a:r>
              </a:p>
            </xdr:txBody>
          </xdr:sp>
          <xdr:sp macro="" textlink="">
            <xdr:nvSpPr>
              <xdr:cNvPr id="75" name="TextBox 74">
                <a:extLst>
                  <a:ext uri="{FF2B5EF4-FFF2-40B4-BE49-F238E27FC236}">
                    <a16:creationId xmlns:a16="http://schemas.microsoft.com/office/drawing/2014/main" id="{00000000-0008-0000-0200-00004B000000}"/>
                  </a:ext>
                </a:extLst>
              </xdr:cNvPr>
              <xdr:cNvSpPr txBox="1"/>
            </xdr:nvSpPr>
            <xdr:spPr>
              <a:xfrm>
                <a:off x="8809038" y="4819650"/>
                <a:ext cx="717549"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rgbClr val="FF0000"/>
                    </a:solidFill>
                  </a:rPr>
                  <a:t>SF</a:t>
                </a:r>
              </a:p>
            </xdr:txBody>
          </xdr:sp>
          <xdr:sp macro="" textlink="">
            <xdr:nvSpPr>
              <xdr:cNvPr id="76" name="TextBox 75">
                <a:extLst>
                  <a:ext uri="{FF2B5EF4-FFF2-40B4-BE49-F238E27FC236}">
                    <a16:creationId xmlns:a16="http://schemas.microsoft.com/office/drawing/2014/main" id="{00000000-0008-0000-0200-00004C000000}"/>
                  </a:ext>
                </a:extLst>
              </xdr:cNvPr>
              <xdr:cNvSpPr txBox="1"/>
            </xdr:nvSpPr>
            <xdr:spPr>
              <a:xfrm>
                <a:off x="9891712" y="4810125"/>
                <a:ext cx="50006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rgbClr val="FF0000"/>
                    </a:solidFill>
                  </a:rPr>
                  <a:t>SR</a:t>
                </a:r>
              </a:p>
            </xdr:txBody>
          </xdr:sp>
        </xdr:grpSp>
        <xdr:grpSp>
          <xdr:nvGrpSpPr>
            <xdr:cNvPr id="88" name="Group 87">
              <a:extLst>
                <a:ext uri="{FF2B5EF4-FFF2-40B4-BE49-F238E27FC236}">
                  <a16:creationId xmlns:a16="http://schemas.microsoft.com/office/drawing/2014/main" id="{00000000-0008-0000-0200-000058000000}"/>
                </a:ext>
              </a:extLst>
            </xdr:cNvPr>
            <xdr:cNvGrpSpPr/>
          </xdr:nvGrpSpPr>
          <xdr:grpSpPr>
            <a:xfrm>
              <a:off x="9115426" y="3798888"/>
              <a:ext cx="438150" cy="223836"/>
              <a:chOff x="9115426" y="3798888"/>
              <a:chExt cx="438150" cy="223836"/>
            </a:xfrm>
          </xdr:grpSpPr>
          <xdr:sp macro="" textlink="">
            <xdr:nvSpPr>
              <xdr:cNvPr id="73" name="TextBox 72">
                <a:extLst>
                  <a:ext uri="{FF2B5EF4-FFF2-40B4-BE49-F238E27FC236}">
                    <a16:creationId xmlns:a16="http://schemas.microsoft.com/office/drawing/2014/main" id="{00000000-0008-0000-0200-000049000000}"/>
                  </a:ext>
                </a:extLst>
              </xdr:cNvPr>
              <xdr:cNvSpPr txBox="1"/>
            </xdr:nvSpPr>
            <xdr:spPr>
              <a:xfrm>
                <a:off x="9115426" y="3798888"/>
                <a:ext cx="438150"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chemeClr val="tx2">
                        <a:lumMod val="75000"/>
                      </a:schemeClr>
                    </a:solidFill>
                  </a:rPr>
                  <a:t>Xcg</a:t>
                </a:r>
              </a:p>
            </xdr:txBody>
          </xdr:sp>
          <xdr:cxnSp macro="">
            <xdr:nvCxnSpPr>
              <xdr:cNvPr id="83" name="Straight Arrow Connector 82">
                <a:extLst>
                  <a:ext uri="{FF2B5EF4-FFF2-40B4-BE49-F238E27FC236}">
                    <a16:creationId xmlns:a16="http://schemas.microsoft.com/office/drawing/2014/main" id="{00000000-0008-0000-0200-000053000000}"/>
                  </a:ext>
                </a:extLst>
              </xdr:cNvPr>
              <xdr:cNvCxnSpPr/>
            </xdr:nvCxnSpPr>
            <xdr:spPr>
              <a:xfrm>
                <a:off x="9158287" y="4014786"/>
                <a:ext cx="346075" cy="7938"/>
              </a:xfrm>
              <a:prstGeom prst="straightConnector1">
                <a:avLst/>
              </a:prstGeom>
              <a:ln>
                <a:solidFill>
                  <a:schemeClr val="tx2">
                    <a:lumMod val="75000"/>
                  </a:schemeClr>
                </a:solidFill>
                <a:prstDash val="dash"/>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grpSp>
          <xdr:nvGrpSpPr>
            <xdr:cNvPr id="86" name="Group 85">
              <a:extLst>
                <a:ext uri="{FF2B5EF4-FFF2-40B4-BE49-F238E27FC236}">
                  <a16:creationId xmlns:a16="http://schemas.microsoft.com/office/drawing/2014/main" id="{00000000-0008-0000-0200-000056000000}"/>
                </a:ext>
              </a:extLst>
            </xdr:cNvPr>
            <xdr:cNvGrpSpPr/>
          </xdr:nvGrpSpPr>
          <xdr:grpSpPr>
            <a:xfrm>
              <a:off x="8672512" y="3773488"/>
              <a:ext cx="530231" cy="241298"/>
              <a:chOff x="8672512" y="3773488"/>
              <a:chExt cx="530231" cy="241298"/>
            </a:xfrm>
          </xdr:grpSpPr>
          <xdr:sp macro="" textlink="">
            <xdr:nvSpPr>
              <xdr:cNvPr id="77" name="Rounded Rectangle 76">
                <a:extLst>
                  <a:ext uri="{FF2B5EF4-FFF2-40B4-BE49-F238E27FC236}">
                    <a16:creationId xmlns:a16="http://schemas.microsoft.com/office/drawing/2014/main" id="{00000000-0008-0000-0200-00004D000000}"/>
                  </a:ext>
                </a:extLst>
              </xdr:cNvPr>
              <xdr:cNvSpPr/>
            </xdr:nvSpPr>
            <xdr:spPr>
              <a:xfrm>
                <a:off x="8672512" y="3862388"/>
                <a:ext cx="200025" cy="133350"/>
              </a:xfrm>
              <a:prstGeom prst="roundRect">
                <a:avLst/>
              </a:prstGeom>
              <a:solidFill>
                <a:schemeClr val="accent3">
                  <a:lumMod val="75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78" name="TextBox 77">
                <a:extLst>
                  <a:ext uri="{FF2B5EF4-FFF2-40B4-BE49-F238E27FC236}">
                    <a16:creationId xmlns:a16="http://schemas.microsoft.com/office/drawing/2014/main" id="{00000000-0008-0000-0200-00004E000000}"/>
                  </a:ext>
                </a:extLst>
              </xdr:cNvPr>
              <xdr:cNvSpPr txBox="1"/>
            </xdr:nvSpPr>
            <xdr:spPr>
              <a:xfrm>
                <a:off x="8764593" y="3773488"/>
                <a:ext cx="438150"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chemeClr val="accent3">
                        <a:lumMod val="50000"/>
                      </a:schemeClr>
                    </a:solidFill>
                  </a:rPr>
                  <a:t>Xfw</a:t>
                </a:r>
              </a:p>
            </xdr:txBody>
          </xdr:sp>
          <xdr:cxnSp macro="">
            <xdr:nvCxnSpPr>
              <xdr:cNvPr id="84" name="Straight Arrow Connector 83">
                <a:extLst>
                  <a:ext uri="{FF2B5EF4-FFF2-40B4-BE49-F238E27FC236}">
                    <a16:creationId xmlns:a16="http://schemas.microsoft.com/office/drawing/2014/main" id="{00000000-0008-0000-0200-000054000000}"/>
                  </a:ext>
                </a:extLst>
              </xdr:cNvPr>
              <xdr:cNvCxnSpPr/>
            </xdr:nvCxnSpPr>
            <xdr:spPr>
              <a:xfrm rot="16200000" flipH="1">
                <a:off x="8967788" y="3819524"/>
                <a:ext cx="9524" cy="381000"/>
              </a:xfrm>
              <a:prstGeom prst="straightConnector1">
                <a:avLst/>
              </a:prstGeom>
              <a:ln>
                <a:solidFill>
                  <a:schemeClr val="accent3">
                    <a:lumMod val="50000"/>
                  </a:schemeClr>
                </a:solidFill>
                <a:prstDash val="sysDash"/>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4</xdr:col>
      <xdr:colOff>589757</xdr:colOff>
      <xdr:row>26</xdr:row>
      <xdr:rowOff>24622</xdr:rowOff>
    </xdr:from>
    <xdr:to>
      <xdr:col>4</xdr:col>
      <xdr:colOff>590550</xdr:colOff>
      <xdr:row>28</xdr:row>
      <xdr:rowOff>85742</xdr:rowOff>
    </xdr:to>
    <xdr:cxnSp macro="">
      <xdr:nvCxnSpPr>
        <xdr:cNvPr id="20" name="Straight Arrow Connector 19">
          <a:extLst>
            <a:ext uri="{FF2B5EF4-FFF2-40B4-BE49-F238E27FC236}">
              <a16:creationId xmlns:a16="http://schemas.microsoft.com/office/drawing/2014/main" id="{00000000-0008-0000-0200-000014000000}"/>
            </a:ext>
          </a:extLst>
        </xdr:cNvPr>
        <xdr:cNvCxnSpPr/>
      </xdr:nvCxnSpPr>
      <xdr:spPr>
        <a:xfrm rot="16200000" flipV="1">
          <a:off x="5398294" y="4588685"/>
          <a:ext cx="384970" cy="79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557214</xdr:colOff>
      <xdr:row>21</xdr:row>
      <xdr:rowOff>150822</xdr:rowOff>
    </xdr:from>
    <xdr:to>
      <xdr:col>4</xdr:col>
      <xdr:colOff>577850</xdr:colOff>
      <xdr:row>27</xdr:row>
      <xdr:rowOff>157176</xdr:rowOff>
    </xdr:to>
    <xdr:grpSp>
      <xdr:nvGrpSpPr>
        <xdr:cNvPr id="94" name="Group 93">
          <a:extLst>
            <a:ext uri="{FF2B5EF4-FFF2-40B4-BE49-F238E27FC236}">
              <a16:creationId xmlns:a16="http://schemas.microsoft.com/office/drawing/2014/main" id="{00000000-0008-0000-0200-00005E000000}"/>
            </a:ext>
          </a:extLst>
        </xdr:cNvPr>
        <xdr:cNvGrpSpPr/>
      </xdr:nvGrpSpPr>
      <xdr:grpSpPr>
        <a:xfrm>
          <a:off x="4580361" y="3741014"/>
          <a:ext cx="999779" cy="965515"/>
          <a:chOff x="4576764" y="3579808"/>
          <a:chExt cx="1001711" cy="977904"/>
        </a:xfrm>
      </xdr:grpSpPr>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a:off x="4638675" y="4533900"/>
            <a:ext cx="939800" cy="3175"/>
          </a:xfrm>
          <a:prstGeom prst="straightConnector1">
            <a:avLst/>
          </a:prstGeom>
          <a:ln>
            <a:solidFill>
              <a:schemeClr val="tx2">
                <a:lumMod val="75000"/>
              </a:schemeClr>
            </a:solidFill>
            <a:prstDash val="dash"/>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a:off x="4610100" y="3800471"/>
            <a:ext cx="346075" cy="7938"/>
          </a:xfrm>
          <a:prstGeom prst="straightConnector1">
            <a:avLst/>
          </a:prstGeom>
          <a:ln>
            <a:solidFill>
              <a:schemeClr val="tx2">
                <a:lumMod val="75000"/>
              </a:schemeClr>
            </a:solidFill>
            <a:prstDash val="dash"/>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4900613" y="4343400"/>
            <a:ext cx="438150"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chemeClr val="tx2">
                    <a:lumMod val="75000"/>
                  </a:schemeClr>
                </a:solidFill>
              </a:rPr>
              <a:t>Xwb</a:t>
            </a:r>
          </a:p>
        </xdr:txBody>
      </xdr:sp>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4576764" y="3579808"/>
            <a:ext cx="438150"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chemeClr val="tx2">
                    <a:lumMod val="75000"/>
                  </a:schemeClr>
                </a:solidFill>
              </a:rPr>
              <a:t>Xcg</a:t>
            </a:r>
          </a:p>
        </xdr:txBody>
      </xdr:sp>
    </xdr:grpSp>
    <xdr:clientData/>
  </xdr:twoCellAnchor>
  <xdr:twoCellAnchor>
    <xdr:from>
      <xdr:col>5</xdr:col>
      <xdr:colOff>293232</xdr:colOff>
      <xdr:row>18</xdr:row>
      <xdr:rowOff>157108</xdr:rowOff>
    </xdr:from>
    <xdr:to>
      <xdr:col>5</xdr:col>
      <xdr:colOff>2453485</xdr:colOff>
      <xdr:row>19</xdr:row>
      <xdr:rowOff>185681</xdr:rowOff>
    </xdr:to>
    <xdr:sp macro="" textlink="">
      <xdr:nvSpPr>
        <xdr:cNvPr id="98" name="Text Box 15">
          <a:extLst>
            <a:ext uri="{FF2B5EF4-FFF2-40B4-BE49-F238E27FC236}">
              <a16:creationId xmlns:a16="http://schemas.microsoft.com/office/drawing/2014/main" id="{00000000-0008-0000-0200-000062000000}"/>
            </a:ext>
          </a:extLst>
        </xdr:cNvPr>
        <xdr:cNvSpPr txBox="1">
          <a:spLocks noChangeArrowheads="1"/>
        </xdr:cNvSpPr>
      </xdr:nvSpPr>
      <xdr:spPr bwMode="auto">
        <a:xfrm>
          <a:off x="6283180" y="3152082"/>
          <a:ext cx="2160253" cy="18568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D. Buckmaster</a:t>
          </a:r>
          <a:r>
            <a:rPr lang="en-US" sz="1000" b="0" i="0" strike="noStrike" baseline="0">
              <a:solidFill>
                <a:srgbClr val="000000"/>
              </a:solidFill>
              <a:latin typeface="Arial" pitchFamily="34" charset="0"/>
              <a:cs typeface="Arial" pitchFamily="34" charset="0"/>
            </a:rPr>
            <a:t> </a:t>
          </a:r>
          <a:r>
            <a:rPr lang="en-US" sz="1000" b="0" i="0" strike="noStrike">
              <a:solidFill>
                <a:srgbClr val="000000"/>
              </a:solidFill>
              <a:latin typeface="Arial" pitchFamily="34" charset="0"/>
              <a:cs typeface="Arial" pitchFamily="34" charset="0"/>
            </a:rPr>
            <a:t>@ Purdue ABE  7/09</a:t>
          </a:r>
        </a:p>
      </xdr:txBody>
    </xdr:sp>
    <xdr:clientData/>
  </xdr:twoCellAnchor>
  <xdr:twoCellAnchor>
    <xdr:from>
      <xdr:col>4</xdr:col>
      <xdr:colOff>845586</xdr:colOff>
      <xdr:row>22</xdr:row>
      <xdr:rowOff>58317</xdr:rowOff>
    </xdr:from>
    <xdr:to>
      <xdr:col>5</xdr:col>
      <xdr:colOff>54427</xdr:colOff>
      <xdr:row>23</xdr:row>
      <xdr:rowOff>34190</xdr:rowOff>
    </xdr:to>
    <xdr:sp macro="" textlink="">
      <xdr:nvSpPr>
        <xdr:cNvPr id="47" name="Rounded Rectangle 46">
          <a:extLst>
            <a:ext uri="{FF2B5EF4-FFF2-40B4-BE49-F238E27FC236}">
              <a16:creationId xmlns:a16="http://schemas.microsoft.com/office/drawing/2014/main" id="{00000000-0008-0000-0200-00002F000000}"/>
            </a:ext>
          </a:extLst>
        </xdr:cNvPr>
        <xdr:cNvSpPr/>
      </xdr:nvSpPr>
      <xdr:spPr>
        <a:xfrm>
          <a:off x="5851071" y="3916914"/>
          <a:ext cx="200218" cy="141103"/>
        </a:xfrm>
        <a:prstGeom prst="roundRect">
          <a:avLst/>
        </a:prstGeom>
        <a:solidFill>
          <a:schemeClr val="accent3">
            <a:lumMod val="75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681034</xdr:colOff>
      <xdr:row>23</xdr:row>
      <xdr:rowOff>119061</xdr:rowOff>
    </xdr:from>
    <xdr:to>
      <xdr:col>5</xdr:col>
      <xdr:colOff>128620</xdr:colOff>
      <xdr:row>25</xdr:row>
      <xdr:rowOff>17482</xdr:rowOff>
    </xdr:to>
    <xdr:sp macro="" textlink="">
      <xdr:nvSpPr>
        <xdr:cNvPr id="49" name="TextBox 48">
          <a:extLst>
            <a:ext uri="{FF2B5EF4-FFF2-40B4-BE49-F238E27FC236}">
              <a16:creationId xmlns:a16="http://schemas.microsoft.com/office/drawing/2014/main" id="{00000000-0008-0000-0200-000031000000}"/>
            </a:ext>
          </a:extLst>
        </xdr:cNvPr>
        <xdr:cNvSpPr txBox="1"/>
      </xdr:nvSpPr>
      <xdr:spPr>
        <a:xfrm>
          <a:off x="5681659" y="4071936"/>
          <a:ext cx="438186" cy="222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chemeClr val="accent3">
                  <a:lumMod val="50000"/>
                </a:schemeClr>
              </a:solidFill>
            </a:rPr>
            <a:t>Xrw</a:t>
          </a:r>
        </a:p>
      </xdr:txBody>
    </xdr:sp>
    <xdr:clientData/>
  </xdr:twoCellAnchor>
  <xdr:twoCellAnchor>
    <xdr:from>
      <xdr:col>4</xdr:col>
      <xdr:colOff>581025</xdr:colOff>
      <xdr:row>23</xdr:row>
      <xdr:rowOff>119063</xdr:rowOff>
    </xdr:from>
    <xdr:to>
      <xdr:col>4</xdr:col>
      <xdr:colOff>938213</xdr:colOff>
      <xdr:row>23</xdr:row>
      <xdr:rowOff>123825</xdr:rowOff>
    </xdr:to>
    <xdr:cxnSp macro="">
      <xdr:nvCxnSpPr>
        <xdr:cNvPr id="50" name="Straight Arrow Connector 49">
          <a:extLst>
            <a:ext uri="{FF2B5EF4-FFF2-40B4-BE49-F238E27FC236}">
              <a16:creationId xmlns:a16="http://schemas.microsoft.com/office/drawing/2014/main" id="{00000000-0008-0000-0200-000032000000}"/>
            </a:ext>
          </a:extLst>
        </xdr:cNvPr>
        <xdr:cNvCxnSpPr/>
      </xdr:nvCxnSpPr>
      <xdr:spPr>
        <a:xfrm>
          <a:off x="5581650" y="4071938"/>
          <a:ext cx="357188" cy="4762"/>
        </a:xfrm>
        <a:prstGeom prst="straightConnector1">
          <a:avLst/>
        </a:prstGeom>
        <a:ln>
          <a:solidFill>
            <a:schemeClr val="accent3">
              <a:lumMod val="50000"/>
            </a:schemeClr>
          </a:solidFill>
          <a:prstDash val="sysDash"/>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1988586</xdr:colOff>
      <xdr:row>22</xdr:row>
      <xdr:rowOff>40239</xdr:rowOff>
    </xdr:from>
    <xdr:to>
      <xdr:col>1</xdr:col>
      <xdr:colOff>2188027</xdr:colOff>
      <xdr:row>23</xdr:row>
      <xdr:rowOff>16112</xdr:rowOff>
    </xdr:to>
    <xdr:sp macro="" textlink="">
      <xdr:nvSpPr>
        <xdr:cNvPr id="53" name="Rounded Rectangle 52">
          <a:extLst>
            <a:ext uri="{FF2B5EF4-FFF2-40B4-BE49-F238E27FC236}">
              <a16:creationId xmlns:a16="http://schemas.microsoft.com/office/drawing/2014/main" id="{00000000-0008-0000-0200-000035000000}"/>
            </a:ext>
          </a:extLst>
        </xdr:cNvPr>
        <xdr:cNvSpPr/>
      </xdr:nvSpPr>
      <xdr:spPr>
        <a:xfrm>
          <a:off x="2598186" y="3831189"/>
          <a:ext cx="199441" cy="137798"/>
        </a:xfrm>
        <a:prstGeom prst="roundRect">
          <a:avLst/>
        </a:prstGeom>
        <a:solidFill>
          <a:schemeClr val="accent3">
            <a:lumMod val="75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1824034</xdr:colOff>
      <xdr:row>23</xdr:row>
      <xdr:rowOff>100983</xdr:rowOff>
    </xdr:from>
    <xdr:to>
      <xdr:col>1</xdr:col>
      <xdr:colOff>2262220</xdr:colOff>
      <xdr:row>24</xdr:row>
      <xdr:rowOff>161329</xdr:rowOff>
    </xdr:to>
    <xdr:sp macro="" textlink="">
      <xdr:nvSpPr>
        <xdr:cNvPr id="54" name="TextBox 53">
          <a:extLst>
            <a:ext uri="{FF2B5EF4-FFF2-40B4-BE49-F238E27FC236}">
              <a16:creationId xmlns:a16="http://schemas.microsoft.com/office/drawing/2014/main" id="{00000000-0008-0000-0200-000036000000}"/>
            </a:ext>
          </a:extLst>
        </xdr:cNvPr>
        <xdr:cNvSpPr txBox="1"/>
      </xdr:nvSpPr>
      <xdr:spPr>
        <a:xfrm>
          <a:off x="2433634" y="4053858"/>
          <a:ext cx="438186" cy="222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chemeClr val="accent3">
                  <a:lumMod val="50000"/>
                </a:schemeClr>
              </a:solidFill>
            </a:rPr>
            <a:t>Xrw</a:t>
          </a:r>
        </a:p>
      </xdr:txBody>
    </xdr:sp>
    <xdr:clientData/>
  </xdr:twoCellAnchor>
  <xdr:twoCellAnchor>
    <xdr:from>
      <xdr:col>1</xdr:col>
      <xdr:colOff>1724025</xdr:colOff>
      <xdr:row>23</xdr:row>
      <xdr:rowOff>100985</xdr:rowOff>
    </xdr:from>
    <xdr:to>
      <xdr:col>1</xdr:col>
      <xdr:colOff>2081213</xdr:colOff>
      <xdr:row>23</xdr:row>
      <xdr:rowOff>105747</xdr:rowOff>
    </xdr:to>
    <xdr:cxnSp macro="">
      <xdr:nvCxnSpPr>
        <xdr:cNvPr id="55" name="Straight Arrow Connector 54">
          <a:extLst>
            <a:ext uri="{FF2B5EF4-FFF2-40B4-BE49-F238E27FC236}">
              <a16:creationId xmlns:a16="http://schemas.microsoft.com/office/drawing/2014/main" id="{00000000-0008-0000-0200-000037000000}"/>
            </a:ext>
          </a:extLst>
        </xdr:cNvPr>
        <xdr:cNvCxnSpPr/>
      </xdr:nvCxnSpPr>
      <xdr:spPr>
        <a:xfrm>
          <a:off x="2333625" y="4053860"/>
          <a:ext cx="357188" cy="4762"/>
        </a:xfrm>
        <a:prstGeom prst="straightConnector1">
          <a:avLst/>
        </a:prstGeom>
        <a:ln>
          <a:solidFill>
            <a:schemeClr val="accent3">
              <a:lumMod val="50000"/>
            </a:schemeClr>
          </a:solidFill>
          <a:prstDash val="sysDash"/>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34511</xdr:colOff>
      <xdr:row>10</xdr:row>
      <xdr:rowOff>96632</xdr:rowOff>
    </xdr:from>
    <xdr:to>
      <xdr:col>1</xdr:col>
      <xdr:colOff>4714184</xdr:colOff>
      <xdr:row>15</xdr:row>
      <xdr:rowOff>20707</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45598" y="2257012"/>
          <a:ext cx="4679673" cy="717825"/>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tx1"/>
              </a:solidFill>
            </a:rPr>
            <a:t>Because</a:t>
          </a:r>
          <a:r>
            <a:rPr lang="en-US" sz="1200" b="1" baseline="0">
              <a:solidFill>
                <a:schemeClr val="tx1"/>
              </a:solidFill>
            </a:rPr>
            <a:t> of temperature fluctuations, accuracy of gages, and "the cost of being wrong" compared to the value of being "right on", consider inflating tires to about 2 psi higher than load tables suggest.</a:t>
          </a:r>
          <a:endParaRPr lang="en-US" sz="1200" b="1">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chine_capac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Orientation"/>
      <sheetName val="Capacity tool"/>
      <sheetName val="LOOKUPDATA"/>
    </sheetNames>
    <sheetDataSet>
      <sheetData sheetId="0" refreshError="1"/>
      <sheetData sheetId="1">
        <row r="3">
          <cell r="B3" t="str">
            <v>Area to cover</v>
          </cell>
          <cell r="C3">
            <v>500</v>
          </cell>
          <cell r="D3" t="str">
            <v>acres</v>
          </cell>
        </row>
        <row r="4">
          <cell r="B4" t="str">
            <v>Probability of a working day</v>
          </cell>
          <cell r="C4">
            <v>35</v>
          </cell>
          <cell r="D4" t="str">
            <v>%</v>
          </cell>
        </row>
        <row r="5">
          <cell r="B5" t="str">
            <v>Hours for this work</v>
          </cell>
          <cell r="C5">
            <v>6</v>
          </cell>
          <cell r="D5" t="str">
            <v>h/day</v>
          </cell>
        </row>
        <row r="6">
          <cell r="B6" t="str">
            <v>Window of opportunity</v>
          </cell>
          <cell r="C6">
            <v>25</v>
          </cell>
          <cell r="D6" t="str">
            <v>days</v>
          </cell>
        </row>
        <row r="12">
          <cell r="B12" t="str">
            <v>selected machine</v>
          </cell>
          <cell r="C12" t="str">
            <v>Mulcher-packer</v>
          </cell>
        </row>
        <row r="13">
          <cell r="B13" t="str">
            <v>speed option</v>
          </cell>
          <cell r="C13" t="str">
            <v>typical</v>
          </cell>
        </row>
        <row r="14">
          <cell r="B14" t="str">
            <v>width of implement</v>
          </cell>
          <cell r="C14">
            <v>20</v>
          </cell>
          <cell r="D14" t="str">
            <v>ft</v>
          </cell>
        </row>
        <row r="15">
          <cell r="B15" t="str">
            <v>efficiency option</v>
          </cell>
          <cell r="C15" t="str">
            <v>high</v>
          </cell>
        </row>
        <row r="17">
          <cell r="B17" t="str">
            <v>code for speed</v>
          </cell>
          <cell r="C17">
            <v>2</v>
          </cell>
          <cell r="D17" t="str">
            <v xml:space="preserve"> --</v>
          </cell>
          <cell r="E17" t="str">
            <v>=VLOOKUP(SO,LOOKUPDATA!B21:C23,2,FALSE)</v>
          </cell>
        </row>
        <row r="18">
          <cell r="B18" t="str">
            <v>code for efficiency</v>
          </cell>
          <cell r="C18">
            <v>3</v>
          </cell>
          <cell r="D18" t="str">
            <v xml:space="preserve"> --</v>
          </cell>
          <cell r="E18" t="str">
            <v>=VLOOKUP(EO,LOOKUPDATA!B21:C23,2,FALSE)</v>
          </cell>
        </row>
        <row r="19">
          <cell r="B19" t="str">
            <v>Speed</v>
          </cell>
          <cell r="C19">
            <v>5</v>
          </cell>
          <cell r="D19" t="str">
            <v>mph</v>
          </cell>
          <cell r="E19" t="str">
            <v>=VLOOKUP(SM,LOOKUPDATA!B6:L19,CS+4)</v>
          </cell>
        </row>
        <row r="20">
          <cell r="B20" t="str">
            <v>Field Efficiency</v>
          </cell>
          <cell r="C20">
            <v>0.9</v>
          </cell>
          <cell r="D20" t="str">
            <v>decimal</v>
          </cell>
          <cell r="E20" t="str">
            <v>=VLOOKUP(SM,LOOKUPDATA!B6:L19,CE+1)/100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engineering.purdue.edu/~dbuckmas/outreach/batutorial/batutorial.mp4" TargetMode="External"/><Relationship Id="rId1" Type="http://schemas.openxmlformats.org/officeDocument/2006/relationships/hyperlink" Target="https://engineering.purdue.edu/~dbuckmas/outreach/ballast%20assistant.xlsx"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firestoneag.com/tiredata/load_inflation_tables.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1591F-A89D-4C30-BA36-AB7934BDF300}">
  <dimension ref="A1:P34"/>
  <sheetViews>
    <sheetView tabSelected="1" zoomScale="136" zoomScaleNormal="136" workbookViewId="0">
      <selection activeCell="J8" sqref="J8"/>
    </sheetView>
  </sheetViews>
  <sheetFormatPr defaultColWidth="9.140625" defaultRowHeight="15" x14ac:dyDescent="0.25"/>
  <cols>
    <col min="1" max="1" width="14.140625" style="74" customWidth="1"/>
    <col min="2" max="2" width="10.85546875" style="74" bestFit="1" customWidth="1"/>
    <col min="3" max="16384" width="9.140625" style="74"/>
  </cols>
  <sheetData>
    <row r="1" spans="1:16" x14ac:dyDescent="0.25">
      <c r="A1" s="73"/>
      <c r="B1" s="73"/>
      <c r="C1" s="73"/>
    </row>
    <row r="2" spans="1:16" x14ac:dyDescent="0.25">
      <c r="A2" s="73"/>
      <c r="B2" s="73"/>
      <c r="C2" s="73"/>
    </row>
    <row r="3" spans="1:16" ht="15" customHeight="1" x14ac:dyDescent="0.25">
      <c r="A3" s="75" t="s">
        <v>92</v>
      </c>
      <c r="B3" s="75"/>
      <c r="C3" s="75"/>
      <c r="D3" s="75"/>
      <c r="E3" s="75"/>
      <c r="F3" s="75"/>
      <c r="G3" s="76"/>
      <c r="H3" s="76"/>
      <c r="I3" s="76"/>
      <c r="J3" s="76"/>
      <c r="K3" s="76"/>
    </row>
    <row r="4" spans="1:16" ht="15" customHeight="1" x14ac:dyDescent="0.25">
      <c r="A4" s="75"/>
      <c r="B4" s="75"/>
      <c r="C4" s="75"/>
      <c r="D4" s="75"/>
      <c r="E4" s="75"/>
      <c r="F4" s="75"/>
      <c r="G4" s="76"/>
      <c r="H4" s="76"/>
      <c r="I4" s="77"/>
      <c r="J4" s="77"/>
      <c r="K4" s="77"/>
      <c r="L4" s="78"/>
      <c r="M4" s="78"/>
      <c r="N4" s="78"/>
      <c r="O4" s="78"/>
      <c r="P4" s="78"/>
    </row>
    <row r="5" spans="1:16" x14ac:dyDescent="0.25">
      <c r="A5" s="79" t="s">
        <v>83</v>
      </c>
      <c r="B5" s="80"/>
      <c r="C5" s="76"/>
      <c r="D5" s="76"/>
      <c r="E5" s="76"/>
      <c r="F5" s="76"/>
      <c r="G5" s="79"/>
      <c r="H5" s="76"/>
      <c r="I5" s="77"/>
      <c r="J5" s="77"/>
      <c r="K5" s="77"/>
      <c r="L5" s="78"/>
      <c r="M5" s="78"/>
      <c r="N5" s="78"/>
      <c r="O5" s="78"/>
      <c r="P5" s="78"/>
    </row>
    <row r="6" spans="1:16" x14ac:dyDescent="0.25">
      <c r="A6" s="81"/>
      <c r="B6" s="82"/>
      <c r="C6" s="76"/>
      <c r="D6" s="76"/>
      <c r="E6" s="76"/>
      <c r="F6" s="76"/>
      <c r="G6" s="76"/>
      <c r="H6" s="76"/>
      <c r="I6" s="77"/>
      <c r="J6" s="77"/>
      <c r="K6" s="77"/>
      <c r="L6" s="78"/>
      <c r="M6" s="78"/>
      <c r="N6" s="78"/>
      <c r="O6" s="78"/>
      <c r="P6" s="78"/>
    </row>
    <row r="7" spans="1:16" x14ac:dyDescent="0.25">
      <c r="A7" s="76"/>
      <c r="B7" s="76"/>
      <c r="C7" s="76"/>
      <c r="D7" s="76"/>
      <c r="E7" s="76"/>
      <c r="F7" s="76"/>
      <c r="G7" s="76"/>
      <c r="H7" s="76"/>
      <c r="I7" s="77"/>
      <c r="J7" s="77"/>
      <c r="K7" s="77"/>
      <c r="L7" s="78"/>
      <c r="M7" s="78"/>
      <c r="N7" s="78"/>
      <c r="O7" s="78"/>
      <c r="P7" s="78"/>
    </row>
    <row r="8" spans="1:16" x14ac:dyDescent="0.25">
      <c r="A8" s="79"/>
      <c r="B8" s="76"/>
      <c r="C8" s="76"/>
      <c r="D8" s="76"/>
      <c r="E8" s="76"/>
      <c r="F8" s="76"/>
      <c r="G8" s="76"/>
      <c r="H8" s="76"/>
      <c r="I8" s="77"/>
      <c r="J8" s="77"/>
      <c r="K8" s="77"/>
      <c r="L8" s="78"/>
      <c r="M8" s="78"/>
      <c r="N8" s="78"/>
      <c r="O8" s="78"/>
      <c r="P8" s="78"/>
    </row>
    <row r="9" spans="1:16" x14ac:dyDescent="0.25">
      <c r="A9" s="76"/>
      <c r="B9" s="76"/>
      <c r="C9" s="76"/>
      <c r="D9" s="76"/>
      <c r="E9" s="76"/>
      <c r="F9" s="76"/>
      <c r="G9" s="76"/>
      <c r="H9" s="76"/>
      <c r="I9" s="77"/>
      <c r="J9" s="77"/>
      <c r="K9" s="77"/>
      <c r="L9" s="78"/>
      <c r="M9" s="78"/>
      <c r="N9" s="78"/>
      <c r="O9" s="78"/>
      <c r="P9" s="78"/>
    </row>
    <row r="10" spans="1:16" x14ac:dyDescent="0.25">
      <c r="A10" s="76"/>
      <c r="B10" s="76"/>
      <c r="C10" s="76"/>
      <c r="D10" s="76"/>
      <c r="E10" s="76"/>
      <c r="F10" s="76"/>
      <c r="G10" s="76"/>
      <c r="H10" s="76"/>
      <c r="I10" s="77"/>
      <c r="J10" s="77"/>
      <c r="K10" s="77"/>
      <c r="L10" s="78"/>
      <c r="M10" s="78"/>
      <c r="N10" s="78"/>
      <c r="O10" s="78"/>
      <c r="P10" s="78"/>
    </row>
    <row r="11" spans="1:16" x14ac:dyDescent="0.25">
      <c r="A11" s="76"/>
      <c r="B11" s="76"/>
      <c r="C11" s="76"/>
      <c r="D11" s="76"/>
      <c r="E11" s="76"/>
      <c r="F11" s="76"/>
      <c r="G11" s="76"/>
      <c r="H11" s="76"/>
      <c r="I11" s="77"/>
      <c r="J11" s="77"/>
      <c r="K11" s="77"/>
      <c r="L11" s="78"/>
      <c r="M11" s="78"/>
      <c r="N11" s="78"/>
      <c r="O11" s="78"/>
      <c r="P11" s="78"/>
    </row>
    <row r="12" spans="1:16" x14ac:dyDescent="0.25">
      <c r="A12" s="76"/>
      <c r="B12" s="76"/>
      <c r="C12" s="76"/>
      <c r="D12" s="76"/>
      <c r="E12" s="76"/>
      <c r="F12" s="76"/>
      <c r="G12" s="76"/>
      <c r="H12" s="76"/>
      <c r="I12" s="77"/>
      <c r="J12" s="77"/>
      <c r="K12" s="77"/>
      <c r="L12" s="78"/>
      <c r="M12" s="78"/>
      <c r="N12" s="78"/>
      <c r="O12" s="78"/>
      <c r="P12" s="78"/>
    </row>
    <row r="13" spans="1:16" x14ac:dyDescent="0.25">
      <c r="A13" s="76"/>
      <c r="B13" s="76"/>
      <c r="C13" s="76"/>
      <c r="D13" s="76"/>
      <c r="E13" s="76"/>
      <c r="F13" s="76"/>
      <c r="G13" s="76"/>
      <c r="H13" s="76"/>
      <c r="I13" s="77"/>
      <c r="J13" s="77"/>
      <c r="K13" s="77"/>
      <c r="L13" s="78"/>
      <c r="M13" s="78"/>
      <c r="N13" s="78"/>
      <c r="O13" s="78"/>
      <c r="P13" s="78"/>
    </row>
    <row r="14" spans="1:16" x14ac:dyDescent="0.25">
      <c r="A14" s="76"/>
      <c r="B14" s="76"/>
      <c r="C14" s="76"/>
      <c r="D14" s="76"/>
      <c r="E14" s="76"/>
      <c r="F14" s="76"/>
      <c r="G14" s="76"/>
      <c r="H14" s="76"/>
      <c r="I14" s="77"/>
      <c r="J14" s="77"/>
      <c r="K14" s="77"/>
      <c r="L14" s="78"/>
      <c r="M14" s="78"/>
      <c r="N14" s="78"/>
      <c r="O14" s="78"/>
      <c r="P14" s="78"/>
    </row>
    <row r="15" spans="1:16" x14ac:dyDescent="0.25">
      <c r="A15" s="76"/>
      <c r="B15" s="76"/>
      <c r="C15" s="76"/>
      <c r="D15" s="76"/>
      <c r="E15" s="76"/>
      <c r="F15" s="76"/>
      <c r="G15" s="76"/>
      <c r="H15" s="76"/>
      <c r="I15" s="76"/>
      <c r="J15" s="76"/>
      <c r="K15" s="76"/>
    </row>
    <row r="16" spans="1:16" x14ac:dyDescent="0.25">
      <c r="A16" s="76"/>
      <c r="B16" s="76"/>
      <c r="C16" s="76"/>
      <c r="D16" s="76"/>
      <c r="E16" s="76"/>
      <c r="F16" s="76"/>
      <c r="G16" s="76"/>
      <c r="H16" s="76"/>
      <c r="I16" s="76"/>
      <c r="J16" s="76"/>
      <c r="K16" s="76"/>
    </row>
    <row r="17" spans="1:16" x14ac:dyDescent="0.25">
      <c r="A17" s="76"/>
      <c r="B17" s="76"/>
      <c r="C17" s="76"/>
      <c r="D17" s="76"/>
      <c r="E17" s="76"/>
      <c r="F17" s="76"/>
      <c r="G17" s="76"/>
      <c r="H17" s="76"/>
      <c r="I17" s="76"/>
      <c r="J17" s="76"/>
      <c r="K17" s="76"/>
    </row>
    <row r="18" spans="1:16" x14ac:dyDescent="0.25">
      <c r="A18" s="76"/>
      <c r="B18" s="76"/>
      <c r="C18" s="76"/>
      <c r="D18" s="76"/>
      <c r="E18" s="76"/>
      <c r="F18" s="76"/>
      <c r="G18" s="76"/>
      <c r="H18" s="76"/>
      <c r="I18" s="76"/>
      <c r="J18" s="76"/>
      <c r="K18" s="76"/>
    </row>
    <row r="19" spans="1:16" x14ac:dyDescent="0.25">
      <c r="A19" s="76"/>
      <c r="B19" s="76"/>
      <c r="C19" s="76"/>
      <c r="D19" s="76"/>
      <c r="E19" s="76"/>
      <c r="F19" s="76"/>
      <c r="G19" s="76"/>
      <c r="H19" s="76"/>
      <c r="I19" s="76"/>
      <c r="J19" s="76"/>
      <c r="K19" s="76"/>
    </row>
    <row r="20" spans="1:16" x14ac:dyDescent="0.25">
      <c r="A20" s="76"/>
      <c r="B20" s="76"/>
      <c r="C20" s="76"/>
      <c r="D20" s="76"/>
      <c r="E20" s="76"/>
      <c r="F20" s="76"/>
      <c r="G20" s="76"/>
      <c r="H20" s="76"/>
      <c r="I20" s="76"/>
      <c r="J20" s="76"/>
      <c r="K20" s="76"/>
    </row>
    <row r="21" spans="1:16" x14ac:dyDescent="0.25">
      <c r="A21" s="76"/>
      <c r="B21" s="76"/>
      <c r="C21" s="76"/>
      <c r="D21" s="76"/>
      <c r="E21" s="76"/>
      <c r="F21" s="76"/>
      <c r="G21" s="76"/>
      <c r="H21" s="76"/>
      <c r="I21" s="76"/>
      <c r="J21" s="76"/>
      <c r="K21" s="76"/>
    </row>
    <row r="22" spans="1:16" x14ac:dyDescent="0.25">
      <c r="A22" s="76"/>
      <c r="B22" s="76"/>
      <c r="C22" s="76"/>
      <c r="D22" s="76"/>
      <c r="E22" s="76"/>
      <c r="F22" s="76"/>
      <c r="G22" s="76"/>
      <c r="H22" s="76"/>
      <c r="I22" s="76"/>
      <c r="J22" s="76"/>
      <c r="K22" s="76"/>
    </row>
    <row r="23" spans="1:16" x14ac:dyDescent="0.25">
      <c r="A23" s="76"/>
      <c r="B23" s="76"/>
      <c r="C23" s="76"/>
      <c r="D23" s="76"/>
      <c r="E23" s="76"/>
      <c r="F23" s="76"/>
      <c r="G23" s="76"/>
      <c r="H23" s="76"/>
      <c r="I23" s="76"/>
      <c r="J23" s="76"/>
      <c r="K23" s="76"/>
    </row>
    <row r="24" spans="1:16" x14ac:dyDescent="0.25">
      <c r="A24" s="76"/>
      <c r="B24" s="76"/>
      <c r="C24" s="76"/>
      <c r="D24" s="76"/>
      <c r="E24" s="76"/>
      <c r="F24" s="76"/>
      <c r="G24" s="76"/>
      <c r="H24" s="76"/>
      <c r="I24" s="76"/>
      <c r="J24" s="76"/>
      <c r="K24" s="76"/>
    </row>
    <row r="25" spans="1:16" x14ac:dyDescent="0.25">
      <c r="A25" s="76"/>
      <c r="B25" s="76"/>
      <c r="C25" s="76"/>
      <c r="D25" s="76"/>
      <c r="E25" s="76"/>
      <c r="F25" s="76"/>
      <c r="G25" s="76"/>
      <c r="H25" s="76"/>
      <c r="I25" s="76"/>
      <c r="J25" s="76"/>
      <c r="K25" s="76"/>
    </row>
    <row r="26" spans="1:16" x14ac:dyDescent="0.25">
      <c r="A26" s="76"/>
      <c r="B26" s="76"/>
      <c r="C26" s="76"/>
      <c r="D26" s="76"/>
      <c r="E26" s="76"/>
      <c r="F26" s="76"/>
      <c r="G26" s="76"/>
      <c r="H26" s="76"/>
      <c r="I26" s="76"/>
      <c r="J26" s="76"/>
      <c r="K26" s="76"/>
    </row>
    <row r="27" spans="1:16" x14ac:dyDescent="0.25">
      <c r="A27" s="83" t="s">
        <v>84</v>
      </c>
      <c r="B27" s="89" t="s">
        <v>85</v>
      </c>
      <c r="C27" s="89"/>
      <c r="D27" s="76"/>
      <c r="E27" s="76"/>
      <c r="F27" s="76"/>
      <c r="G27" s="76"/>
      <c r="H27" s="76"/>
      <c r="I27" s="76"/>
      <c r="J27" s="76"/>
      <c r="K27" s="76"/>
    </row>
    <row r="28" spans="1:16" x14ac:dyDescent="0.25">
      <c r="A28" s="83" t="s">
        <v>86</v>
      </c>
      <c r="B28" s="89" t="s">
        <v>87</v>
      </c>
      <c r="C28" s="89"/>
      <c r="D28" s="76"/>
      <c r="E28" s="76"/>
      <c r="F28" s="76"/>
      <c r="G28" s="76"/>
      <c r="H28" s="76"/>
      <c r="I28" s="76"/>
      <c r="J28" s="76"/>
      <c r="K28" s="76"/>
    </row>
    <row r="29" spans="1:16" x14ac:dyDescent="0.25">
      <c r="A29" s="83" t="s">
        <v>88</v>
      </c>
      <c r="B29" s="85" t="s">
        <v>90</v>
      </c>
      <c r="C29" s="85"/>
      <c r="D29" s="84"/>
      <c r="E29" s="84"/>
      <c r="F29" s="84"/>
      <c r="G29" s="84"/>
      <c r="H29" s="84"/>
      <c r="I29" s="84"/>
      <c r="J29" s="84"/>
      <c r="K29" s="84"/>
      <c r="L29" s="84"/>
    </row>
    <row r="30" spans="1:16" x14ac:dyDescent="0.25">
      <c r="A30" s="83" t="s">
        <v>89</v>
      </c>
      <c r="B30" s="90" t="s">
        <v>93</v>
      </c>
      <c r="C30" s="86"/>
      <c r="D30" s="85"/>
      <c r="E30" s="85"/>
      <c r="F30" s="84"/>
      <c r="G30" s="84"/>
      <c r="H30" s="84"/>
      <c r="I30" s="84"/>
      <c r="J30" s="84"/>
      <c r="K30" s="84"/>
      <c r="L30" s="84"/>
      <c r="M30" s="87"/>
      <c r="N30" s="87"/>
      <c r="O30" s="87"/>
      <c r="P30" s="87"/>
    </row>
    <row r="31" spans="1:16" x14ac:dyDescent="0.25">
      <c r="A31" s="79" t="s">
        <v>91</v>
      </c>
      <c r="B31" s="90" t="s">
        <v>94</v>
      </c>
      <c r="C31" s="85"/>
      <c r="D31" s="85"/>
      <c r="E31" s="86"/>
      <c r="F31" s="84"/>
      <c r="G31" s="84"/>
      <c r="H31" s="84"/>
      <c r="I31" s="84"/>
      <c r="J31" s="84"/>
      <c r="K31" s="84"/>
      <c r="L31" s="84"/>
    </row>
    <row r="32" spans="1:16" x14ac:dyDescent="0.25">
      <c r="B32" s="85"/>
      <c r="C32" s="85"/>
      <c r="D32" s="85"/>
      <c r="E32" s="86"/>
      <c r="F32" s="84"/>
      <c r="G32" s="84"/>
      <c r="H32" s="84"/>
      <c r="I32" s="84"/>
      <c r="J32" s="84"/>
      <c r="K32" s="84"/>
      <c r="L32" s="84"/>
      <c r="M32" s="88"/>
      <c r="N32" s="88"/>
    </row>
    <row r="33" spans="1:12" x14ac:dyDescent="0.25">
      <c r="B33" s="84"/>
      <c r="C33" s="84"/>
      <c r="D33" s="84"/>
      <c r="E33" s="84"/>
      <c r="F33" s="84"/>
      <c r="G33" s="84"/>
      <c r="H33" s="84"/>
      <c r="I33" s="84"/>
      <c r="J33" s="84"/>
      <c r="K33" s="84"/>
      <c r="L33" s="84"/>
    </row>
    <row r="34" spans="1:12" x14ac:dyDescent="0.25">
      <c r="A34" s="76"/>
      <c r="B34" s="76"/>
      <c r="C34" s="76"/>
      <c r="D34" s="76"/>
      <c r="E34" s="76"/>
      <c r="F34" s="76"/>
      <c r="G34" s="76"/>
      <c r="H34" s="76"/>
      <c r="I34" s="76"/>
      <c r="J34" s="76"/>
      <c r="K34" s="76"/>
    </row>
  </sheetData>
  <sheetProtection sheet="1" objects="1" scenarios="1"/>
  <mergeCells count="1">
    <mergeCell ref="A3:F4"/>
  </mergeCells>
  <hyperlinks>
    <hyperlink ref="B30" r:id="rId1" xr:uid="{C68BB38D-D81D-4CBE-ABA2-D532BE6C5E72}"/>
    <hyperlink ref="B31" r:id="rId2" xr:uid="{24B11F95-97DD-4AEF-AE0E-7F8FF0E235D6}"/>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8"/>
  <sheetViews>
    <sheetView zoomScale="143" zoomScaleNormal="143" workbookViewId="0">
      <selection activeCell="K18" sqref="K18"/>
    </sheetView>
  </sheetViews>
  <sheetFormatPr defaultRowHeight="12.75" x14ac:dyDescent="0.2"/>
  <cols>
    <col min="1" max="1" width="34.42578125" style="3" customWidth="1"/>
    <col min="2" max="5" width="9.7109375" style="3" customWidth="1"/>
    <col min="6" max="16384" width="9.140625" style="3"/>
  </cols>
  <sheetData>
    <row r="1" spans="1:5" x14ac:dyDescent="0.2">
      <c r="A1" s="22" t="s">
        <v>23</v>
      </c>
      <c r="B1" s="23"/>
      <c r="C1" s="23"/>
      <c r="D1" s="23"/>
      <c r="E1" s="23"/>
    </row>
    <row r="2" spans="1:5" x14ac:dyDescent="0.2">
      <c r="A2" s="17" t="s">
        <v>20</v>
      </c>
      <c r="B2" s="2"/>
      <c r="C2" s="17" t="s">
        <v>21</v>
      </c>
      <c r="D2" s="2"/>
      <c r="E2" s="2"/>
    </row>
    <row r="3" spans="1:5" x14ac:dyDescent="0.2">
      <c r="A3" s="2"/>
      <c r="B3" s="2"/>
      <c r="C3" s="2"/>
      <c r="D3" s="2"/>
      <c r="E3" s="2"/>
    </row>
    <row r="4" spans="1:5" x14ac:dyDescent="0.2">
      <c r="A4" s="2"/>
      <c r="B4" s="2"/>
      <c r="C4" s="2"/>
      <c r="D4" s="2"/>
      <c r="E4" s="2"/>
    </row>
    <row r="5" spans="1:5" x14ac:dyDescent="0.2">
      <c r="A5" s="2"/>
      <c r="B5" s="2"/>
      <c r="C5" s="2"/>
      <c r="D5" s="2"/>
      <c r="E5" s="2"/>
    </row>
    <row r="6" spans="1:5" x14ac:dyDescent="0.2">
      <c r="A6" s="2"/>
      <c r="B6" s="2"/>
      <c r="C6" s="2"/>
      <c r="D6" s="2"/>
      <c r="E6" s="2"/>
    </row>
    <row r="7" spans="1:5" x14ac:dyDescent="0.2">
      <c r="A7" s="2"/>
      <c r="B7" s="2"/>
      <c r="C7" s="2"/>
      <c r="D7" s="2"/>
      <c r="E7" s="2"/>
    </row>
    <row r="8" spans="1:5" x14ac:dyDescent="0.2">
      <c r="A8" s="2"/>
      <c r="B8" s="2"/>
      <c r="C8" s="2"/>
      <c r="D8" s="2"/>
      <c r="E8" s="2"/>
    </row>
    <row r="9" spans="1:5" x14ac:dyDescent="0.2">
      <c r="A9" s="2"/>
      <c r="B9" s="2"/>
      <c r="C9" s="2"/>
      <c r="D9" s="2"/>
      <c r="E9" s="2"/>
    </row>
    <row r="10" spans="1:5" x14ac:dyDescent="0.2">
      <c r="A10" s="2"/>
      <c r="B10" s="2"/>
      <c r="C10" s="2"/>
      <c r="D10" s="2"/>
      <c r="E10" s="2"/>
    </row>
    <row r="11" spans="1:5" x14ac:dyDescent="0.2">
      <c r="A11" s="17" t="s">
        <v>18</v>
      </c>
      <c r="B11" s="25">
        <v>150</v>
      </c>
      <c r="C11" s="2" t="s">
        <v>0</v>
      </c>
      <c r="D11" s="2"/>
      <c r="E11" s="2"/>
    </row>
    <row r="12" spans="1:5" x14ac:dyDescent="0.2">
      <c r="A12" s="2"/>
      <c r="B12" s="4"/>
      <c r="C12" s="2"/>
      <c r="D12" s="2"/>
      <c r="E12" s="2"/>
    </row>
    <row r="13" spans="1:5" x14ac:dyDescent="0.2">
      <c r="A13" s="17" t="s">
        <v>19</v>
      </c>
      <c r="B13" s="25">
        <v>5</v>
      </c>
      <c r="C13" s="2" t="s">
        <v>1</v>
      </c>
      <c r="D13" s="2"/>
      <c r="E13" s="1"/>
    </row>
    <row r="15" spans="1:5" x14ac:dyDescent="0.2">
      <c r="A15" s="20" t="s">
        <v>31</v>
      </c>
      <c r="B15" s="21"/>
      <c r="C15" s="21"/>
    </row>
    <row r="16" spans="1:5" x14ac:dyDescent="0.2">
      <c r="A16" s="5" t="s">
        <v>2</v>
      </c>
      <c r="B16" s="8">
        <f>MIN(670/B13*0.94*0.93,160)</f>
        <v>117.14279999999999</v>
      </c>
      <c r="C16" s="7" t="s">
        <v>22</v>
      </c>
    </row>
    <row r="17" spans="1:5" x14ac:dyDescent="0.2">
      <c r="A17" s="24" t="s">
        <v>53</v>
      </c>
      <c r="B17" s="8">
        <f>MROUND(B16*B11,50)</f>
        <v>17550</v>
      </c>
      <c r="C17" s="6" t="s">
        <v>3</v>
      </c>
      <c r="D17" s="9"/>
    </row>
    <row r="18" spans="1:5" x14ac:dyDescent="0.2">
      <c r="A18" s="24" t="s">
        <v>51</v>
      </c>
      <c r="B18" s="6">
        <f>VLOOKUP(A27,B32:E34,A26+1)</f>
        <v>25</v>
      </c>
      <c r="C18" s="6" t="s">
        <v>4</v>
      </c>
      <c r="D18" s="9"/>
    </row>
    <row r="19" spans="1:5" x14ac:dyDescent="0.2">
      <c r="A19" s="24" t="s">
        <v>52</v>
      </c>
      <c r="B19" s="6">
        <f>100-B18</f>
        <v>75</v>
      </c>
      <c r="C19" s="6" t="s">
        <v>4</v>
      </c>
      <c r="D19" s="9"/>
    </row>
    <row r="20" spans="1:5" x14ac:dyDescent="0.2">
      <c r="A20" s="24" t="s">
        <v>49</v>
      </c>
      <c r="B20" s="26">
        <f>MROUND(B18/100*B17,50)</f>
        <v>4400</v>
      </c>
      <c r="C20" s="6" t="s">
        <v>3</v>
      </c>
      <c r="D20" s="9"/>
    </row>
    <row r="21" spans="1:5" x14ac:dyDescent="0.2">
      <c r="A21" s="24" t="s">
        <v>50</v>
      </c>
      <c r="B21" s="26">
        <f>MROUND(B19/100*B17,50)</f>
        <v>13150</v>
      </c>
      <c r="C21" s="6" t="s">
        <v>3</v>
      </c>
    </row>
    <row r="25" spans="1:5" x14ac:dyDescent="0.2">
      <c r="A25" s="13" t="s">
        <v>5</v>
      </c>
      <c r="B25" s="13"/>
      <c r="C25" s="13"/>
      <c r="D25" s="13"/>
      <c r="E25" s="13"/>
    </row>
    <row r="26" spans="1:5" x14ac:dyDescent="0.2">
      <c r="A26" s="14">
        <v>3</v>
      </c>
      <c r="B26" s="13" t="s">
        <v>6</v>
      </c>
      <c r="C26" s="13"/>
      <c r="D26" s="13"/>
      <c r="E26" s="13"/>
    </row>
    <row r="27" spans="1:5" x14ac:dyDescent="0.2">
      <c r="A27" s="14">
        <v>3</v>
      </c>
      <c r="B27" s="13" t="s">
        <v>7</v>
      </c>
      <c r="C27" s="13"/>
      <c r="D27" s="13"/>
      <c r="E27" s="13"/>
    </row>
    <row r="28" spans="1:5" x14ac:dyDescent="0.2">
      <c r="A28" s="13"/>
      <c r="B28" s="13"/>
      <c r="C28" s="13"/>
      <c r="D28" s="13"/>
      <c r="E28" s="13"/>
    </row>
    <row r="29" spans="1:5" ht="13.5" thickBot="1" x14ac:dyDescent="0.25">
      <c r="A29" s="13"/>
      <c r="B29" s="18" t="s">
        <v>8</v>
      </c>
      <c r="C29" s="69" t="s">
        <v>9</v>
      </c>
      <c r="D29" s="69"/>
      <c r="E29" s="69"/>
    </row>
    <row r="30" spans="1:5" x14ac:dyDescent="0.2">
      <c r="A30" s="13"/>
      <c r="B30" s="19" t="s">
        <v>10</v>
      </c>
      <c r="C30" s="15" t="s">
        <v>11</v>
      </c>
      <c r="D30" s="15" t="s">
        <v>12</v>
      </c>
      <c r="E30" s="15" t="s">
        <v>13</v>
      </c>
    </row>
    <row r="31" spans="1:5" x14ac:dyDescent="0.2">
      <c r="A31" s="13"/>
      <c r="B31" s="15" t="s">
        <v>14</v>
      </c>
      <c r="C31" s="15">
        <v>1</v>
      </c>
      <c r="D31" s="15">
        <v>2</v>
      </c>
      <c r="E31" s="15">
        <v>3</v>
      </c>
    </row>
    <row r="32" spans="1:5" x14ac:dyDescent="0.2">
      <c r="A32" s="16" t="s">
        <v>15</v>
      </c>
      <c r="B32" s="15">
        <v>1</v>
      </c>
      <c r="C32" s="15">
        <v>45</v>
      </c>
      <c r="D32" s="15">
        <v>60</v>
      </c>
      <c r="E32" s="15">
        <v>30</v>
      </c>
    </row>
    <row r="33" spans="1:5" x14ac:dyDescent="0.2">
      <c r="A33" s="16" t="s">
        <v>16</v>
      </c>
      <c r="B33" s="15">
        <v>2</v>
      </c>
      <c r="C33" s="15">
        <v>45</v>
      </c>
      <c r="D33" s="15">
        <v>60</v>
      </c>
      <c r="E33" s="15">
        <v>35</v>
      </c>
    </row>
    <row r="34" spans="1:5" x14ac:dyDescent="0.2">
      <c r="A34" s="16" t="s">
        <v>17</v>
      </c>
      <c r="B34" s="15">
        <v>3</v>
      </c>
      <c r="C34" s="15">
        <v>40</v>
      </c>
      <c r="D34" s="15">
        <v>55</v>
      </c>
      <c r="E34" s="15">
        <v>25</v>
      </c>
    </row>
    <row r="35" spans="1:5" x14ac:dyDescent="0.2">
      <c r="A35" s="10"/>
      <c r="B35" s="9"/>
      <c r="C35" s="9"/>
      <c r="D35" s="9"/>
      <c r="E35" s="9"/>
    </row>
    <row r="36" spans="1:5" x14ac:dyDescent="0.2">
      <c r="A36" s="11"/>
      <c r="B36" s="9"/>
      <c r="C36" s="12"/>
      <c r="D36" s="12"/>
      <c r="E36" s="12"/>
    </row>
    <row r="37" spans="1:5" x14ac:dyDescent="0.2">
      <c r="A37" s="11"/>
      <c r="B37" s="9"/>
      <c r="C37" s="12"/>
      <c r="D37" s="12"/>
      <c r="E37" s="12"/>
    </row>
    <row r="38" spans="1:5" x14ac:dyDescent="0.2">
      <c r="A38" s="11"/>
      <c r="B38" s="9"/>
      <c r="C38" s="12"/>
      <c r="D38" s="12"/>
      <c r="E38" s="12"/>
    </row>
  </sheetData>
  <sheetProtection sheet="1" objects="1" scenarios="1"/>
  <mergeCells count="1">
    <mergeCell ref="C29:E29"/>
  </mergeCells>
  <printOptions horizontalCentered="1"/>
  <pageMargins left="0.75" right="0.75" top="0.75" bottom="0.75" header="0.3" footer="0.3"/>
  <pageSetup orientation="landscape" cellComments="atEnd" r:id="rId1"/>
  <headerFooter>
    <oddHeader>&amp;A</oddHead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Group Box 2">
              <controlPr locked="0" defaultSize="0" autoFill="0" autoPict="0">
                <anchor moveWithCells="1" sizeWithCells="1">
                  <from>
                    <xdr:col>0</xdr:col>
                    <xdr:colOff>66675</xdr:colOff>
                    <xdr:row>2</xdr:row>
                    <xdr:rowOff>66675</xdr:rowOff>
                  </from>
                  <to>
                    <xdr:col>0</xdr:col>
                    <xdr:colOff>1752600</xdr:colOff>
                    <xdr:row>8</xdr:row>
                    <xdr:rowOff>152400</xdr:rowOff>
                  </to>
                </anchor>
              </controlPr>
            </control>
          </mc:Choice>
        </mc:AlternateContent>
        <mc:AlternateContent xmlns:mc="http://schemas.openxmlformats.org/markup-compatibility/2006">
          <mc:Choice Requires="x14">
            <control shapeId="1027" r:id="rId5" name="Option Button 3">
              <controlPr locked="0" defaultSize="0" autoFill="0" autoLine="0" autoPict="0">
                <anchor moveWithCells="1" sizeWithCells="1">
                  <from>
                    <xdr:col>0</xdr:col>
                    <xdr:colOff>142875</xdr:colOff>
                    <xdr:row>5</xdr:row>
                    <xdr:rowOff>28575</xdr:rowOff>
                  </from>
                  <to>
                    <xdr:col>0</xdr:col>
                    <xdr:colOff>1447800</xdr:colOff>
                    <xdr:row>6</xdr:row>
                    <xdr:rowOff>85725</xdr:rowOff>
                  </to>
                </anchor>
              </controlPr>
            </control>
          </mc:Choice>
        </mc:AlternateContent>
        <mc:AlternateContent xmlns:mc="http://schemas.openxmlformats.org/markup-compatibility/2006">
          <mc:Choice Requires="x14">
            <control shapeId="1028" r:id="rId6" name="Option Button 4">
              <controlPr locked="0" defaultSize="0" autoFill="0" autoLine="0" autoPict="0">
                <anchor moveWithCells="1" sizeWithCells="1">
                  <from>
                    <xdr:col>0</xdr:col>
                    <xdr:colOff>142875</xdr:colOff>
                    <xdr:row>7</xdr:row>
                    <xdr:rowOff>0</xdr:rowOff>
                  </from>
                  <to>
                    <xdr:col>0</xdr:col>
                    <xdr:colOff>1257300</xdr:colOff>
                    <xdr:row>8</xdr:row>
                    <xdr:rowOff>95250</xdr:rowOff>
                  </to>
                </anchor>
              </controlPr>
            </control>
          </mc:Choice>
        </mc:AlternateContent>
        <mc:AlternateContent xmlns:mc="http://schemas.openxmlformats.org/markup-compatibility/2006">
          <mc:Choice Requires="x14">
            <control shapeId="1029" r:id="rId7" name="Option Button 5">
              <controlPr locked="0" defaultSize="0" autoFill="0" autoLine="0" autoPict="0">
                <anchor moveWithCells="1" sizeWithCells="1">
                  <from>
                    <xdr:col>0</xdr:col>
                    <xdr:colOff>152400</xdr:colOff>
                    <xdr:row>3</xdr:row>
                    <xdr:rowOff>38100</xdr:rowOff>
                  </from>
                  <to>
                    <xdr:col>0</xdr:col>
                    <xdr:colOff>1219200</xdr:colOff>
                    <xdr:row>4</xdr:row>
                    <xdr:rowOff>95250</xdr:rowOff>
                  </to>
                </anchor>
              </controlPr>
            </control>
          </mc:Choice>
        </mc:AlternateContent>
        <mc:AlternateContent xmlns:mc="http://schemas.openxmlformats.org/markup-compatibility/2006">
          <mc:Choice Requires="x14">
            <control shapeId="1031" r:id="rId8" name="Group Box 7">
              <controlPr locked="0" defaultSize="0" autoFill="0" autoPict="0">
                <anchor moveWithCells="1" sizeWithCells="1">
                  <from>
                    <xdr:col>2</xdr:col>
                    <xdr:colOff>95250</xdr:colOff>
                    <xdr:row>2</xdr:row>
                    <xdr:rowOff>66675</xdr:rowOff>
                  </from>
                  <to>
                    <xdr:col>4</xdr:col>
                    <xdr:colOff>333375</xdr:colOff>
                    <xdr:row>9</xdr:row>
                    <xdr:rowOff>0</xdr:rowOff>
                  </to>
                </anchor>
              </controlPr>
            </control>
          </mc:Choice>
        </mc:AlternateContent>
        <mc:AlternateContent xmlns:mc="http://schemas.openxmlformats.org/markup-compatibility/2006">
          <mc:Choice Requires="x14">
            <control shapeId="1032" r:id="rId9" name="Option Button 8">
              <controlPr locked="0" defaultSize="0" autoFill="0" autoLine="0" autoPict="0">
                <anchor moveWithCells="1" sizeWithCells="1">
                  <from>
                    <xdr:col>2</xdr:col>
                    <xdr:colOff>171450</xdr:colOff>
                    <xdr:row>5</xdr:row>
                    <xdr:rowOff>38100</xdr:rowOff>
                  </from>
                  <to>
                    <xdr:col>4</xdr:col>
                    <xdr:colOff>76200</xdr:colOff>
                    <xdr:row>6</xdr:row>
                    <xdr:rowOff>95250</xdr:rowOff>
                  </to>
                </anchor>
              </controlPr>
            </control>
          </mc:Choice>
        </mc:AlternateContent>
        <mc:AlternateContent xmlns:mc="http://schemas.openxmlformats.org/markup-compatibility/2006">
          <mc:Choice Requires="x14">
            <control shapeId="1033" r:id="rId10" name="Option Button 9">
              <controlPr locked="0" defaultSize="0" autoFill="0" autoLine="0" autoPict="0">
                <anchor moveWithCells="1" sizeWithCells="1">
                  <from>
                    <xdr:col>2</xdr:col>
                    <xdr:colOff>171450</xdr:colOff>
                    <xdr:row>7</xdr:row>
                    <xdr:rowOff>9525</xdr:rowOff>
                  </from>
                  <to>
                    <xdr:col>4</xdr:col>
                    <xdr:colOff>57150</xdr:colOff>
                    <xdr:row>8</xdr:row>
                    <xdr:rowOff>104775</xdr:rowOff>
                  </to>
                </anchor>
              </controlPr>
            </control>
          </mc:Choice>
        </mc:AlternateContent>
        <mc:AlternateContent xmlns:mc="http://schemas.openxmlformats.org/markup-compatibility/2006">
          <mc:Choice Requires="x14">
            <control shapeId="1034" r:id="rId11" name="Option Button 10">
              <controlPr locked="0" defaultSize="0" autoFill="0" autoLine="0" autoPict="0">
                <anchor moveWithCells="1" sizeWithCells="1">
                  <from>
                    <xdr:col>2</xdr:col>
                    <xdr:colOff>180975</xdr:colOff>
                    <xdr:row>3</xdr:row>
                    <xdr:rowOff>47625</xdr:rowOff>
                  </from>
                  <to>
                    <xdr:col>4</xdr:col>
                    <xdr:colOff>66675</xdr:colOff>
                    <xdr:row>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1"/>
  <sheetViews>
    <sheetView zoomScale="143" zoomScaleNormal="143" workbookViewId="0">
      <selection activeCell="F14" sqref="F14"/>
    </sheetView>
  </sheetViews>
  <sheetFormatPr defaultRowHeight="12.75" x14ac:dyDescent="0.2"/>
  <cols>
    <col min="1" max="1" width="9.140625" style="34"/>
    <col min="2" max="2" width="36.42578125" style="34" bestFit="1" customWidth="1"/>
    <col min="3" max="4" width="14.7109375" style="34" customWidth="1"/>
    <col min="5" max="5" width="14.85546875" style="34" customWidth="1"/>
    <col min="6" max="6" width="40.28515625" style="34" bestFit="1" customWidth="1"/>
    <col min="7" max="16384" width="9.140625" style="34"/>
  </cols>
  <sheetData>
    <row r="1" spans="1:7" ht="25.5" customHeight="1" x14ac:dyDescent="0.2">
      <c r="A1" s="29" t="s">
        <v>23</v>
      </c>
      <c r="B1" s="30"/>
      <c r="C1" s="31" t="s">
        <v>32</v>
      </c>
      <c r="D1" s="31" t="s">
        <v>39</v>
      </c>
      <c r="E1" s="32" t="s">
        <v>57</v>
      </c>
      <c r="F1" s="33" t="s">
        <v>48</v>
      </c>
    </row>
    <row r="2" spans="1:7" x14ac:dyDescent="0.2">
      <c r="A2" s="35"/>
      <c r="B2" s="35"/>
      <c r="C2" s="36"/>
      <c r="D2" s="36"/>
      <c r="E2" s="36"/>
    </row>
    <row r="3" spans="1:7" x14ac:dyDescent="0.2">
      <c r="A3" s="37" t="s">
        <v>65</v>
      </c>
      <c r="B3" s="37" t="s">
        <v>47</v>
      </c>
      <c r="C3" s="27">
        <v>120</v>
      </c>
      <c r="D3" s="27">
        <v>120</v>
      </c>
      <c r="E3" s="38" t="s">
        <v>24</v>
      </c>
      <c r="F3" s="39" t="s">
        <v>58</v>
      </c>
    </row>
    <row r="4" spans="1:7" x14ac:dyDescent="0.2">
      <c r="A4" s="37" t="s">
        <v>64</v>
      </c>
      <c r="B4" s="37" t="s">
        <v>30</v>
      </c>
      <c r="C4" s="27">
        <v>48</v>
      </c>
      <c r="D4" s="27">
        <v>48</v>
      </c>
      <c r="E4" s="38" t="s">
        <v>36</v>
      </c>
      <c r="F4" s="39" t="s">
        <v>59</v>
      </c>
    </row>
    <row r="5" spans="1:7" x14ac:dyDescent="0.2">
      <c r="A5" s="37" t="s">
        <v>66</v>
      </c>
      <c r="B5" s="37" t="s">
        <v>67</v>
      </c>
      <c r="C5" s="27">
        <v>0</v>
      </c>
      <c r="D5" s="27">
        <v>36</v>
      </c>
      <c r="E5" s="38" t="s">
        <v>24</v>
      </c>
      <c r="F5" s="39" t="s">
        <v>59</v>
      </c>
    </row>
    <row r="6" spans="1:7" x14ac:dyDescent="0.2">
      <c r="A6" s="37" t="s">
        <v>26</v>
      </c>
      <c r="B6" s="37" t="s">
        <v>55</v>
      </c>
      <c r="C6" s="27">
        <v>7900</v>
      </c>
      <c r="D6" s="27">
        <v>7000</v>
      </c>
      <c r="E6" s="38" t="s">
        <v>3</v>
      </c>
      <c r="F6" s="39" t="s">
        <v>60</v>
      </c>
    </row>
    <row r="7" spans="1:7" x14ac:dyDescent="0.2">
      <c r="A7" s="37" t="s">
        <v>25</v>
      </c>
      <c r="B7" s="37" t="s">
        <v>56</v>
      </c>
      <c r="C7" s="27">
        <v>12770</v>
      </c>
      <c r="D7" s="27">
        <v>10000</v>
      </c>
      <c r="E7" s="38" t="s">
        <v>3</v>
      </c>
      <c r="F7" s="39" t="s">
        <v>60</v>
      </c>
    </row>
    <row r="8" spans="1:7" x14ac:dyDescent="0.2">
      <c r="A8" s="37" t="s">
        <v>27</v>
      </c>
      <c r="B8" s="37" t="s">
        <v>28</v>
      </c>
      <c r="C8" s="40">
        <f>'part 1 -- targets'!B17</f>
        <v>17550</v>
      </c>
      <c r="D8" s="28">
        <v>21100</v>
      </c>
      <c r="E8" s="38" t="s">
        <v>3</v>
      </c>
      <c r="F8" s="39" t="s">
        <v>40</v>
      </c>
    </row>
    <row r="9" spans="1:7" x14ac:dyDescent="0.2">
      <c r="A9" s="37" t="s">
        <v>29</v>
      </c>
      <c r="B9" s="37" t="s">
        <v>54</v>
      </c>
      <c r="C9" s="40">
        <f>'part 1 -- targets'!B21</f>
        <v>13150</v>
      </c>
      <c r="D9" s="28">
        <v>11600</v>
      </c>
      <c r="E9" s="38" t="s">
        <v>3</v>
      </c>
      <c r="F9" s="39" t="s">
        <v>40</v>
      </c>
    </row>
    <row r="10" spans="1:7" x14ac:dyDescent="0.2">
      <c r="C10" s="41"/>
      <c r="D10" s="41"/>
      <c r="E10" s="41"/>
      <c r="F10" s="45"/>
      <c r="G10" s="45"/>
    </row>
    <row r="11" spans="1:7" x14ac:dyDescent="0.2">
      <c r="A11" s="42" t="s">
        <v>33</v>
      </c>
      <c r="B11" s="43"/>
      <c r="C11" s="44"/>
      <c r="D11" s="44"/>
      <c r="E11" s="44"/>
      <c r="F11" s="45"/>
    </row>
    <row r="12" spans="1:7" x14ac:dyDescent="0.2">
      <c r="A12" s="46" t="s">
        <v>37</v>
      </c>
      <c r="B12" s="46" t="s">
        <v>38</v>
      </c>
      <c r="C12" s="47">
        <f>SR+SF</f>
        <v>20670</v>
      </c>
      <c r="D12" s="47">
        <f>SR+SF</f>
        <v>17000</v>
      </c>
      <c r="E12" s="48" t="s">
        <v>3</v>
      </c>
      <c r="F12" s="49" t="s">
        <v>43</v>
      </c>
    </row>
    <row r="13" spans="1:7" x14ac:dyDescent="0.2">
      <c r="A13" s="46" t="s">
        <v>34</v>
      </c>
      <c r="B13" s="46" t="s">
        <v>35</v>
      </c>
      <c r="C13" s="50">
        <f>SR*Xwb/(SR+SF)</f>
        <v>74.136429608127727</v>
      </c>
      <c r="D13" s="50">
        <f>SR*Xwb/(SR+SF)</f>
        <v>70.588235294117652</v>
      </c>
      <c r="E13" s="48" t="s">
        <v>36</v>
      </c>
      <c r="F13" s="51" t="s">
        <v>68</v>
      </c>
    </row>
    <row r="14" spans="1:7" x14ac:dyDescent="0.2">
      <c r="C14" s="41"/>
      <c r="D14" s="41"/>
      <c r="E14" s="41"/>
      <c r="F14" s="52"/>
    </row>
    <row r="15" spans="1:7" x14ac:dyDescent="0.2">
      <c r="A15" s="53" t="s">
        <v>31</v>
      </c>
      <c r="B15" s="63" t="s">
        <v>73</v>
      </c>
      <c r="C15" s="64" t="str">
        <f>IF(C5=0,"on the axle","not above the axle")</f>
        <v>on the axle</v>
      </c>
      <c r="D15" s="64" t="str">
        <f>IF(D5=0,"on the axle","not above the axle")</f>
        <v>not above the axle</v>
      </c>
      <c r="E15" s="54"/>
      <c r="F15" s="52"/>
    </row>
    <row r="16" spans="1:7" x14ac:dyDescent="0.2">
      <c r="A16" s="55" t="s">
        <v>63</v>
      </c>
      <c r="B16" s="55" t="s">
        <v>42</v>
      </c>
      <c r="C16" s="56">
        <f>MROUND(TTW-(SF+SR),50*SIGN(TTW-(SF+SR)))</f>
        <v>-3100</v>
      </c>
      <c r="D16" s="56">
        <f>MROUND(TTW-(SF+SR),50*SIGN(TTW-(SF+SR)))</f>
        <v>4100</v>
      </c>
      <c r="E16" s="57" t="s">
        <v>3</v>
      </c>
      <c r="F16" s="49" t="s">
        <v>44</v>
      </c>
    </row>
    <row r="17" spans="1:6" x14ac:dyDescent="0.2">
      <c r="A17" s="55" t="s">
        <v>61</v>
      </c>
      <c r="B17" s="55" t="s">
        <v>41</v>
      </c>
      <c r="C17" s="58">
        <f>MROUND((CTW*(Xcg-Xwb-Xrw)-TRF*Xwb+TTW*(Xwb+Xrw))/(Xfw+Xwb+Xrw),50*SIGN((CTW*(Xcg-Xwb-Xrw)-TRF*Xwb+TTW*(Xwb+Xrw))/(Xfw+Xwb+Xrw)))</f>
        <v>-2500</v>
      </c>
      <c r="D17" s="58">
        <f>MROUND((CTW*(Xcg-Xwb-Xrw)-TRF*Xwb+TTW*(Xwb+Xrw))/(Xfw+Xwb+Xrw),50*SIGN((CTW*(Xcg-Xwb-Xrw)-TRF*Xwb+TTW*(Xwb+Xrw))/(Xfw+Xwb+Xrw)))</f>
        <v>2200</v>
      </c>
      <c r="E17" s="57" t="s">
        <v>3</v>
      </c>
      <c r="F17" s="51" t="s">
        <v>69</v>
      </c>
    </row>
    <row r="18" spans="1:6" x14ac:dyDescent="0.2">
      <c r="A18" s="55" t="s">
        <v>62</v>
      </c>
      <c r="B18" s="55" t="s">
        <v>72</v>
      </c>
      <c r="C18" s="58">
        <f>MROUND(TTW-CTW-AFW,50*SIGN(TTW-CTW-AFW))</f>
        <v>-600</v>
      </c>
      <c r="D18" s="58">
        <f>MROUND(TTW-CTW-AFW,50*SIGN(TTW-CTW-AFW))</f>
        <v>1900</v>
      </c>
      <c r="E18" s="57" t="s">
        <v>3</v>
      </c>
      <c r="F18" s="51" t="s">
        <v>70</v>
      </c>
    </row>
    <row r="20" spans="1:6" ht="18" x14ac:dyDescent="0.25">
      <c r="A20" s="59" t="s">
        <v>45</v>
      </c>
      <c r="C20" s="60" t="s">
        <v>46</v>
      </c>
      <c r="D20" s="60"/>
    </row>
    <row r="22" spans="1:6" ht="12.75" customHeight="1" x14ac:dyDescent="0.2">
      <c r="F22" s="70" t="s">
        <v>71</v>
      </c>
    </row>
    <row r="23" spans="1:6" x14ac:dyDescent="0.2">
      <c r="F23" s="70"/>
    </row>
    <row r="24" spans="1:6" x14ac:dyDescent="0.2">
      <c r="F24" s="70"/>
    </row>
    <row r="25" spans="1:6" x14ac:dyDescent="0.2">
      <c r="F25" s="70"/>
    </row>
    <row r="26" spans="1:6" x14ac:dyDescent="0.2">
      <c r="F26" s="70"/>
    </row>
    <row r="27" spans="1:6" x14ac:dyDescent="0.2">
      <c r="F27" s="61"/>
    </row>
    <row r="31" spans="1:6" s="62" customFormat="1" ht="18" x14ac:dyDescent="0.25"/>
  </sheetData>
  <sheetProtection sheet="1" objects="1" scenarios="1"/>
  <mergeCells count="1">
    <mergeCell ref="F22:F26"/>
  </mergeCells>
  <printOptions horizontalCentered="1"/>
  <pageMargins left="0.75" right="0.75" top="0.75" bottom="0.75" header="0.3" footer="0.3"/>
  <pageSetup scale="94" orientation="landscape" cellComments="atEnd" r:id="rId1"/>
  <headerFooter>
    <oddHeader>&amp;A</oddHeader>
    <oddFooter>&amp;F</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7"/>
  <sheetViews>
    <sheetView zoomScale="138" zoomScaleNormal="138" workbookViewId="0">
      <selection activeCell="B14" sqref="B14"/>
    </sheetView>
  </sheetViews>
  <sheetFormatPr defaultRowHeight="12.75" x14ac:dyDescent="0.2"/>
  <cols>
    <col min="1" max="1" width="13.7109375" customWidth="1"/>
    <col min="2" max="2" width="132.28515625" bestFit="1" customWidth="1"/>
  </cols>
  <sheetData>
    <row r="1" spans="1:2" ht="20.25" x14ac:dyDescent="0.3">
      <c r="A1" s="72" t="s">
        <v>81</v>
      </c>
      <c r="B1" s="72"/>
    </row>
    <row r="3" spans="1:2" ht="37.5" customHeight="1" x14ac:dyDescent="0.2">
      <c r="A3" s="71" t="s">
        <v>82</v>
      </c>
      <c r="B3" s="71"/>
    </row>
    <row r="5" spans="1:2" x14ac:dyDescent="0.2">
      <c r="A5" s="66" t="s">
        <v>79</v>
      </c>
      <c r="B5" s="66" t="s">
        <v>80</v>
      </c>
    </row>
    <row r="6" spans="1:2" x14ac:dyDescent="0.2">
      <c r="A6" s="67"/>
      <c r="B6" s="68"/>
    </row>
    <row r="7" spans="1:2" x14ac:dyDescent="0.2">
      <c r="A7" s="67" t="s">
        <v>76</v>
      </c>
      <c r="B7" s="68" t="s">
        <v>95</v>
      </c>
    </row>
    <row r="8" spans="1:2" x14ac:dyDescent="0.2">
      <c r="A8" s="67" t="s">
        <v>74</v>
      </c>
      <c r="B8" s="68" t="s">
        <v>77</v>
      </c>
    </row>
    <row r="9" spans="1:2" x14ac:dyDescent="0.2">
      <c r="A9" s="67" t="s">
        <v>75</v>
      </c>
      <c r="B9" s="68" t="s">
        <v>96</v>
      </c>
    </row>
    <row r="10" spans="1:2" x14ac:dyDescent="0.2">
      <c r="A10" s="67" t="s">
        <v>78</v>
      </c>
      <c r="B10" s="68" t="s">
        <v>97</v>
      </c>
    </row>
    <row r="17" spans="6:6" x14ac:dyDescent="0.2">
      <c r="F17" s="65"/>
    </row>
  </sheetData>
  <sheetProtection sheet="1" objects="1" scenarios="1"/>
  <sortState ref="A6:B9">
    <sortCondition ref="A6:A9"/>
  </sortState>
  <mergeCells count="2">
    <mergeCell ref="A3:B3"/>
    <mergeCell ref="A1:B1"/>
  </mergeCells>
  <hyperlinks>
    <hyperlink ref="B8" r:id="rId1" xr:uid="{00000000-0004-0000-0300-000000000000}"/>
  </hyperlinks>
  <printOptions horizontalCentered="1"/>
  <pageMargins left="0.75" right="0.75" top="0.75" bottom="0.75" header="0.3" footer="0.3"/>
  <pageSetup orientation="landscape" r:id="rId2"/>
  <headerFooter>
    <oddHeader>&amp;A</oddHeader>
    <oddFooter>&amp;F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ReadMe-Orientation</vt:lpstr>
      <vt:lpstr>part 1 -- targets</vt:lpstr>
      <vt:lpstr>part 2 -- weights</vt:lpstr>
      <vt:lpstr>part 3 -- tire inflation</vt:lpstr>
      <vt:lpstr>AFW</vt:lpstr>
      <vt:lpstr>ARW</vt:lpstr>
      <vt:lpstr>AW</vt:lpstr>
      <vt:lpstr>CTW</vt:lpstr>
      <vt:lpstr>SF</vt:lpstr>
      <vt:lpstr>SR</vt:lpstr>
      <vt:lpstr>TRF</vt:lpstr>
      <vt:lpstr>TTW</vt:lpstr>
      <vt:lpstr>Xcg</vt:lpstr>
      <vt:lpstr>Xfw</vt:lpstr>
      <vt:lpstr>Xrw</vt:lpstr>
      <vt:lpstr>Xwb</vt:lpstr>
    </vt:vector>
  </TitlesOfParts>
  <Company>Engineering Computer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Buckmaster</dc:creator>
  <cp:lastModifiedBy>Buckmaster, Dennis</cp:lastModifiedBy>
  <cp:lastPrinted>2009-08-17T16:36:05Z</cp:lastPrinted>
  <dcterms:created xsi:type="dcterms:W3CDTF">2007-07-09T16:41:47Z</dcterms:created>
  <dcterms:modified xsi:type="dcterms:W3CDTF">2021-12-21T16:45:55Z</dcterms:modified>
</cp:coreProperties>
</file>