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008"/>
  <workbookPr/>
  <mc:AlternateContent xmlns:mc="http://schemas.openxmlformats.org/markup-compatibility/2006">
    <mc:Choice Requires="x15">
      <x15ac:absPath xmlns:x15ac="http://schemas.microsoft.com/office/spreadsheetml/2010/11/ac" url="/Users/ahvarma/Documents/Dropbox/CE470-AISC/"/>
    </mc:Choice>
  </mc:AlternateContent>
  <bookViews>
    <workbookView xWindow="660" yWindow="440" windowWidth="14120" windowHeight="15560" tabRatio="500"/>
  </bookViews>
  <sheets>
    <sheet name="Sheet1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J42" i="1" l="1"/>
  <c r="J41" i="1"/>
  <c r="J40" i="1"/>
  <c r="J39" i="1"/>
  <c r="J38" i="1"/>
  <c r="J37" i="1"/>
  <c r="J36" i="1"/>
  <c r="J35" i="1"/>
  <c r="H42" i="1"/>
  <c r="H41" i="1"/>
  <c r="H40" i="1"/>
  <c r="H39" i="1"/>
  <c r="H38" i="1"/>
  <c r="H37" i="1"/>
  <c r="H36" i="1"/>
  <c r="H35" i="1"/>
  <c r="I42" i="1"/>
  <c r="I41" i="1"/>
  <c r="I40" i="1"/>
  <c r="I39" i="1"/>
  <c r="I38" i="1"/>
  <c r="I37" i="1"/>
  <c r="I36" i="1"/>
  <c r="I35" i="1"/>
  <c r="G42" i="1"/>
  <c r="G41" i="1"/>
  <c r="G40" i="1"/>
  <c r="G39" i="1"/>
  <c r="G38" i="1"/>
  <c r="G37" i="1"/>
  <c r="G36" i="1"/>
  <c r="G35" i="1"/>
  <c r="F42" i="1"/>
  <c r="F41" i="1"/>
  <c r="F40" i="1"/>
  <c r="F39" i="1"/>
  <c r="F38" i="1"/>
  <c r="F37" i="1"/>
  <c r="F36" i="1"/>
  <c r="F35" i="1"/>
  <c r="E42" i="1"/>
  <c r="E41" i="1"/>
  <c r="E40" i="1"/>
  <c r="E39" i="1"/>
  <c r="E38" i="1"/>
  <c r="E37" i="1"/>
  <c r="E36" i="1"/>
  <c r="E35" i="1"/>
  <c r="D42" i="1"/>
  <c r="D41" i="1"/>
  <c r="D40" i="1"/>
  <c r="D39" i="1"/>
  <c r="D38" i="1"/>
  <c r="D37" i="1"/>
  <c r="D36" i="1"/>
  <c r="D35" i="1"/>
  <c r="C42" i="1"/>
  <c r="C41" i="1"/>
  <c r="C40" i="1"/>
  <c r="C39" i="1"/>
  <c r="C38" i="1"/>
  <c r="C37" i="1"/>
  <c r="C36" i="1"/>
  <c r="C35" i="1"/>
  <c r="I27" i="1"/>
  <c r="I26" i="1"/>
  <c r="I25" i="1"/>
  <c r="I24" i="1"/>
  <c r="I23" i="1"/>
  <c r="I22" i="1"/>
  <c r="I21" i="1"/>
  <c r="G27" i="1"/>
  <c r="G26" i="1"/>
  <c r="G25" i="1"/>
  <c r="G24" i="1"/>
  <c r="G23" i="1"/>
  <c r="G22" i="1"/>
  <c r="G21" i="1"/>
  <c r="I20" i="1"/>
  <c r="G20" i="1"/>
  <c r="E27" i="1"/>
  <c r="E26" i="1"/>
  <c r="E25" i="1"/>
  <c r="E24" i="1"/>
  <c r="E23" i="1"/>
  <c r="E22" i="1"/>
  <c r="E21" i="1"/>
  <c r="E20" i="1"/>
  <c r="C27" i="1"/>
  <c r="C26" i="1"/>
  <c r="C25" i="1"/>
  <c r="C24" i="1"/>
  <c r="C23" i="1"/>
  <c r="C22" i="1"/>
  <c r="C21" i="1"/>
  <c r="C20" i="1"/>
  <c r="A36" i="1"/>
  <c r="A37" i="1"/>
  <c r="A38" i="1"/>
  <c r="A39" i="1"/>
  <c r="A40" i="1"/>
  <c r="A41" i="1"/>
  <c r="A42" i="1"/>
  <c r="B42" i="1"/>
  <c r="B41" i="1"/>
  <c r="B40" i="1"/>
  <c r="B39" i="1"/>
  <c r="B38" i="1"/>
  <c r="B37" i="1"/>
  <c r="B36" i="1"/>
  <c r="B35" i="1"/>
  <c r="A21" i="1"/>
  <c r="A22" i="1"/>
  <c r="A23" i="1"/>
  <c r="A24" i="1"/>
  <c r="A25" i="1"/>
  <c r="A26" i="1"/>
  <c r="A27" i="1"/>
  <c r="J27" i="1"/>
  <c r="J26" i="1"/>
  <c r="J25" i="1"/>
  <c r="J24" i="1"/>
  <c r="J23" i="1"/>
  <c r="J22" i="1"/>
  <c r="J21" i="1"/>
  <c r="J20" i="1"/>
  <c r="H27" i="1"/>
  <c r="H26" i="1"/>
  <c r="H25" i="1"/>
  <c r="H24" i="1"/>
  <c r="H23" i="1"/>
  <c r="H22" i="1"/>
  <c r="H21" i="1"/>
  <c r="H20" i="1"/>
  <c r="F27" i="1"/>
  <c r="F26" i="1"/>
  <c r="F25" i="1"/>
  <c r="F24" i="1"/>
  <c r="F23" i="1"/>
  <c r="F22" i="1"/>
  <c r="F21" i="1"/>
  <c r="F20" i="1"/>
  <c r="D27" i="1"/>
  <c r="D26" i="1"/>
  <c r="D25" i="1"/>
  <c r="D24" i="1"/>
  <c r="D23" i="1"/>
  <c r="D22" i="1"/>
  <c r="D21" i="1"/>
  <c r="D20" i="1"/>
  <c r="B27" i="1"/>
  <c r="B26" i="1"/>
  <c r="B25" i="1"/>
  <c r="B24" i="1"/>
  <c r="B23" i="1"/>
  <c r="B22" i="1"/>
  <c r="B21" i="1"/>
  <c r="B20" i="1"/>
  <c r="A6" i="1"/>
  <c r="A7" i="1"/>
  <c r="A8" i="1"/>
  <c r="A9" i="1"/>
  <c r="A10" i="1"/>
  <c r="A11" i="1"/>
  <c r="A12" i="1"/>
  <c r="B12" i="1"/>
  <c r="H12" i="1"/>
  <c r="B11" i="1"/>
  <c r="H11" i="1"/>
  <c r="B10" i="1"/>
  <c r="H10" i="1"/>
  <c r="B9" i="1"/>
  <c r="H9" i="1"/>
  <c r="B8" i="1"/>
  <c r="H8" i="1"/>
  <c r="B7" i="1"/>
  <c r="H7" i="1"/>
  <c r="B6" i="1"/>
  <c r="H6" i="1"/>
  <c r="B5" i="1"/>
  <c r="H5" i="1"/>
  <c r="F12" i="1"/>
  <c r="F11" i="1"/>
  <c r="F10" i="1"/>
  <c r="F9" i="1"/>
  <c r="F8" i="1"/>
  <c r="F7" i="1"/>
  <c r="F6" i="1"/>
  <c r="F5" i="1"/>
  <c r="G12" i="1"/>
  <c r="E12" i="1"/>
  <c r="D12" i="1"/>
  <c r="C12" i="1"/>
  <c r="G11" i="1"/>
  <c r="E11" i="1"/>
  <c r="D11" i="1"/>
  <c r="C11" i="1"/>
  <c r="G10" i="1"/>
  <c r="E10" i="1"/>
  <c r="D10" i="1"/>
  <c r="C10" i="1"/>
  <c r="G9" i="1"/>
  <c r="E9" i="1"/>
  <c r="D9" i="1"/>
  <c r="C9" i="1"/>
  <c r="G8" i="1"/>
  <c r="E8" i="1"/>
  <c r="D8" i="1"/>
  <c r="C8" i="1"/>
  <c r="G7" i="1"/>
  <c r="E7" i="1"/>
  <c r="D7" i="1"/>
  <c r="C7" i="1"/>
  <c r="G6" i="1"/>
  <c r="E6" i="1"/>
  <c r="D6" i="1"/>
  <c r="C6" i="1"/>
  <c r="G5" i="1"/>
  <c r="E5" i="1"/>
  <c r="D5" i="1"/>
  <c r="C5" i="1"/>
</calcChain>
</file>

<file path=xl/sharedStrings.xml><?xml version="1.0" encoding="utf-8"?>
<sst xmlns="http://schemas.openxmlformats.org/spreadsheetml/2006/main" count="78" uniqueCount="24">
  <si>
    <t>bolt diameter</t>
  </si>
  <si>
    <t>Area (in2)</t>
  </si>
  <si>
    <t>A325</t>
  </si>
  <si>
    <t>A490</t>
  </si>
  <si>
    <t>Tension strength</t>
  </si>
  <si>
    <t>(in.)</t>
  </si>
  <si>
    <t>(kips) A325</t>
  </si>
  <si>
    <t>(kips) A490</t>
  </si>
  <si>
    <t>Shear Strength</t>
  </si>
  <si>
    <t>kips A325</t>
  </si>
  <si>
    <t>kips A490</t>
  </si>
  <si>
    <t>kips A325X</t>
  </si>
  <si>
    <t>kips A490X</t>
  </si>
  <si>
    <t>Bearing Strength</t>
  </si>
  <si>
    <t>A36</t>
  </si>
  <si>
    <t>A572</t>
  </si>
  <si>
    <t>Le=1.25</t>
  </si>
  <si>
    <t>Le=2</t>
  </si>
  <si>
    <t>2.4d t Fu</t>
  </si>
  <si>
    <t>Le</t>
  </si>
  <si>
    <t>2.4 d t Fu</t>
  </si>
  <si>
    <t>s</t>
  </si>
  <si>
    <t>s=2.67 d</t>
  </si>
  <si>
    <t>s=3 in.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</si>
</sst>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0.0"/>
  </numFmts>
  <fonts count="2" x14ac:knownFonts="1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2" fontId="0" fillId="0" borderId="0" xfId="0" applyNumberFormat="1"/>
    <xf numFmtId="12" fontId="0" fillId="0" borderId="0" xfId="0" applyNumberFormat="1"/>
    <xf numFmtId="165" fontId="0" fillId="0" borderId="0" xfId="0" applyNumberFormat="1"/>
    <xf numFmtId="165" fontId="1" fillId="0" borderId="0" xfId="0" applyNumberFormat="1" applyFont="1"/>
    <xf numFmtId="165" fontId="0" fillId="0" borderId="0" xfId="0" applyNumberFormat="1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2"/>
  <sheetViews>
    <sheetView tabSelected="1" topLeftCell="A11" workbookViewId="0">
      <selection activeCell="I38" sqref="I38:I42"/>
    </sheetView>
  </sheetViews>
  <sheetFormatPr baseColWidth="10" defaultRowHeight="16" x14ac:dyDescent="0.2"/>
  <sheetData>
    <row r="1" spans="1:8" x14ac:dyDescent="0.2">
      <c r="A1" t="s">
        <v>2</v>
      </c>
      <c r="B1">
        <v>120</v>
      </c>
    </row>
    <row r="2" spans="1:8" x14ac:dyDescent="0.2">
      <c r="A2" t="s">
        <v>3</v>
      </c>
      <c r="B2">
        <v>150.66666666</v>
      </c>
    </row>
    <row r="3" spans="1:8" x14ac:dyDescent="0.2">
      <c r="A3" t="s">
        <v>0</v>
      </c>
      <c r="B3" t="s">
        <v>1</v>
      </c>
      <c r="C3" t="s">
        <v>4</v>
      </c>
      <c r="D3" t="s">
        <v>4</v>
      </c>
      <c r="E3" t="s">
        <v>8</v>
      </c>
      <c r="F3" t="s">
        <v>8</v>
      </c>
      <c r="G3" t="s">
        <v>8</v>
      </c>
      <c r="H3" t="s">
        <v>8</v>
      </c>
    </row>
    <row r="4" spans="1:8" x14ac:dyDescent="0.2">
      <c r="A4" t="s">
        <v>5</v>
      </c>
      <c r="C4" t="s">
        <v>6</v>
      </c>
      <c r="D4" t="s">
        <v>7</v>
      </c>
      <c r="E4" t="s">
        <v>9</v>
      </c>
      <c r="F4" t="s">
        <v>11</v>
      </c>
      <c r="G4" t="s">
        <v>10</v>
      </c>
      <c r="H4" t="s">
        <v>12</v>
      </c>
    </row>
    <row r="5" spans="1:8" x14ac:dyDescent="0.2">
      <c r="A5" s="2">
        <v>0.625</v>
      </c>
      <c r="B5" s="1">
        <f t="shared" ref="B5:B12" si="0">A5^2/4*PI()</f>
        <v>0.30679615757712825</v>
      </c>
      <c r="C5" s="3">
        <f t="shared" ref="C5:C12" si="1">0.75*B5*$B$1*0.75</f>
        <v>20.708740636456156</v>
      </c>
      <c r="D5" s="3">
        <f t="shared" ref="D5:D12" si="2">0.75*0.75*$B$2*B5</f>
        <v>26.000974353511133</v>
      </c>
      <c r="E5" s="3">
        <f t="shared" ref="E5:E12" si="3">0.75*0.6*$B$1*0.75*B5</f>
        <v>12.425244381873691</v>
      </c>
      <c r="F5" s="3">
        <f t="shared" ref="F5:F12" si="4">0.75*0.563*$B$1*B5</f>
        <v>15.545361304433087</v>
      </c>
      <c r="G5" s="3">
        <f t="shared" ref="G5:G12" si="5">0.75*0.6*$B$2*0.75*B5</f>
        <v>15.600584612106681</v>
      </c>
      <c r="H5" s="3">
        <f t="shared" ref="H5:H12" si="6">0.75*0.563*$B$2*B5</f>
        <v>19.518064748035687</v>
      </c>
    </row>
    <row r="6" spans="1:8" x14ac:dyDescent="0.2">
      <c r="A6" s="2">
        <f t="shared" ref="A6:A12" si="7">A5+1/8</f>
        <v>0.75</v>
      </c>
      <c r="B6" s="1">
        <f t="shared" si="0"/>
        <v>0.44178646691106466</v>
      </c>
      <c r="C6" s="3">
        <f t="shared" si="1"/>
        <v>29.82058651649686</v>
      </c>
      <c r="D6" s="3">
        <f t="shared" si="2"/>
        <v>37.44140306905603</v>
      </c>
      <c r="E6" s="3">
        <f t="shared" si="3"/>
        <v>17.892351909898114</v>
      </c>
      <c r="F6" s="3">
        <f t="shared" si="4"/>
        <v>22.385320278383645</v>
      </c>
      <c r="G6" s="3">
        <f t="shared" si="5"/>
        <v>22.464841841433621</v>
      </c>
      <c r="H6" s="3">
        <f t="shared" si="6"/>
        <v>28.106013237171389</v>
      </c>
    </row>
    <row r="7" spans="1:8" x14ac:dyDescent="0.2">
      <c r="A7" s="2">
        <f t="shared" si="7"/>
        <v>0.875</v>
      </c>
      <c r="B7" s="1">
        <f t="shared" si="0"/>
        <v>0.6013204688511713</v>
      </c>
      <c r="C7" s="3">
        <f t="shared" si="1"/>
        <v>40.58913164745406</v>
      </c>
      <c r="D7" s="3">
        <f t="shared" si="2"/>
        <v>50.961909732881814</v>
      </c>
      <c r="E7" s="3">
        <f t="shared" si="3"/>
        <v>24.353478988472432</v>
      </c>
      <c r="F7" s="3">
        <f t="shared" si="4"/>
        <v>30.468908156688848</v>
      </c>
      <c r="G7" s="3">
        <f t="shared" si="5"/>
        <v>30.577145839729091</v>
      </c>
      <c r="H7" s="3">
        <f t="shared" si="6"/>
        <v>38.255406906149943</v>
      </c>
    </row>
    <row r="8" spans="1:8" x14ac:dyDescent="0.2">
      <c r="A8" s="2">
        <f t="shared" si="7"/>
        <v>1</v>
      </c>
      <c r="B8" s="1">
        <f t="shared" si="0"/>
        <v>0.78539816339744828</v>
      </c>
      <c r="C8" s="3">
        <f t="shared" si="1"/>
        <v>53.014376029327764</v>
      </c>
      <c r="D8" s="3">
        <f t="shared" si="2"/>
        <v>66.562494344988494</v>
      </c>
      <c r="E8" s="3">
        <f t="shared" si="3"/>
        <v>31.80862561759665</v>
      </c>
      <c r="F8" s="3">
        <f t="shared" si="4"/>
        <v>39.796124939348701</v>
      </c>
      <c r="G8" s="3">
        <f t="shared" si="5"/>
        <v>39.937496606993101</v>
      </c>
      <c r="H8" s="3">
        <f t="shared" si="6"/>
        <v>49.966245754971361</v>
      </c>
    </row>
    <row r="9" spans="1:8" x14ac:dyDescent="0.2">
      <c r="A9" s="2">
        <f t="shared" si="7"/>
        <v>1.125</v>
      </c>
      <c r="B9" s="1">
        <f t="shared" si="0"/>
        <v>0.99401955054989544</v>
      </c>
      <c r="C9" s="3">
        <f t="shared" si="1"/>
        <v>67.096319662117949</v>
      </c>
      <c r="D9" s="3">
        <f t="shared" si="2"/>
        <v>84.243156905376068</v>
      </c>
      <c r="E9" s="3">
        <f t="shared" si="3"/>
        <v>40.257791797270755</v>
      </c>
      <c r="F9" s="3">
        <f t="shared" si="4"/>
        <v>50.366970626363198</v>
      </c>
      <c r="G9" s="3">
        <f t="shared" si="5"/>
        <v>50.545894143225645</v>
      </c>
      <c r="H9" s="3">
        <f t="shared" si="6"/>
        <v>63.238529783635627</v>
      </c>
    </row>
    <row r="10" spans="1:8" x14ac:dyDescent="0.2">
      <c r="A10" s="2">
        <f t="shared" si="7"/>
        <v>1.25</v>
      </c>
      <c r="B10" s="1">
        <f t="shared" si="0"/>
        <v>1.227184630308513</v>
      </c>
      <c r="C10" s="3">
        <f t="shared" si="1"/>
        <v>82.834962545824624</v>
      </c>
      <c r="D10" s="3">
        <f t="shared" si="2"/>
        <v>104.00389741404453</v>
      </c>
      <c r="E10" s="3">
        <f t="shared" si="3"/>
        <v>49.700977527494764</v>
      </c>
      <c r="F10" s="3">
        <f t="shared" si="4"/>
        <v>62.181445217732346</v>
      </c>
      <c r="G10" s="3">
        <f t="shared" si="5"/>
        <v>62.402338448426725</v>
      </c>
      <c r="H10" s="3">
        <f t="shared" si="6"/>
        <v>78.07225899214275</v>
      </c>
    </row>
    <row r="11" spans="1:8" x14ac:dyDescent="0.2">
      <c r="A11" s="2">
        <f t="shared" si="7"/>
        <v>1.375</v>
      </c>
      <c r="B11" s="1">
        <f t="shared" si="0"/>
        <v>1.4848934026733007</v>
      </c>
      <c r="C11" s="3">
        <f t="shared" si="1"/>
        <v>100.2303046804478</v>
      </c>
      <c r="D11" s="3">
        <f t="shared" si="2"/>
        <v>125.84471587099388</v>
      </c>
      <c r="E11" s="3">
        <f t="shared" si="3"/>
        <v>60.138182808268667</v>
      </c>
      <c r="F11" s="3">
        <f t="shared" si="4"/>
        <v>75.239548713456145</v>
      </c>
      <c r="G11" s="3">
        <f t="shared" si="5"/>
        <v>75.506829522596334</v>
      </c>
      <c r="H11" s="3">
        <f t="shared" si="6"/>
        <v>94.467433380492736</v>
      </c>
    </row>
    <row r="12" spans="1:8" x14ac:dyDescent="0.2">
      <c r="A12" s="2">
        <f t="shared" si="7"/>
        <v>1.5</v>
      </c>
      <c r="B12" s="1">
        <f t="shared" si="0"/>
        <v>1.7671458676442586</v>
      </c>
      <c r="C12" s="3">
        <f t="shared" si="1"/>
        <v>119.28234606598744</v>
      </c>
      <c r="D12" s="3">
        <f t="shared" si="2"/>
        <v>149.76561227622412</v>
      </c>
      <c r="E12" s="3">
        <f t="shared" si="3"/>
        <v>71.569407639592455</v>
      </c>
      <c r="F12" s="3">
        <f t="shared" si="4"/>
        <v>89.541281113534581</v>
      </c>
      <c r="G12" s="3">
        <f t="shared" si="5"/>
        <v>89.859367365734485</v>
      </c>
      <c r="H12" s="3">
        <f t="shared" si="6"/>
        <v>112.42405294868556</v>
      </c>
    </row>
    <row r="14" spans="1:8" ht="17" thickBot="1" x14ac:dyDescent="0.25"/>
    <row r="15" spans="1:8" x14ac:dyDescent="0.2">
      <c r="A15" s="6" t="s">
        <v>14</v>
      </c>
      <c r="B15" s="7">
        <v>58</v>
      </c>
      <c r="D15" s="6" t="s">
        <v>19</v>
      </c>
      <c r="E15" s="7">
        <v>1.25</v>
      </c>
    </row>
    <row r="16" spans="1:8" ht="17" thickBot="1" x14ac:dyDescent="0.25">
      <c r="A16" s="8" t="s">
        <v>15</v>
      </c>
      <c r="B16" s="9">
        <v>65</v>
      </c>
      <c r="D16" s="8" t="s">
        <v>19</v>
      </c>
      <c r="E16" s="9">
        <v>2</v>
      </c>
    </row>
    <row r="17" spans="1:10" x14ac:dyDescent="0.2">
      <c r="D17" t="s">
        <v>14</v>
      </c>
      <c r="E17" t="s">
        <v>14</v>
      </c>
      <c r="F17" t="s">
        <v>14</v>
      </c>
      <c r="G17" t="s">
        <v>15</v>
      </c>
      <c r="H17" t="s">
        <v>15</v>
      </c>
      <c r="I17" t="s">
        <v>15</v>
      </c>
      <c r="J17" t="s">
        <v>15</v>
      </c>
    </row>
    <row r="18" spans="1:10" x14ac:dyDescent="0.2">
      <c r="A18" t="s">
        <v>0</v>
      </c>
      <c r="B18" t="s">
        <v>1</v>
      </c>
      <c r="C18" t="s">
        <v>13</v>
      </c>
      <c r="D18" t="s">
        <v>13</v>
      </c>
      <c r="E18" t="s">
        <v>13</v>
      </c>
      <c r="F18" t="s">
        <v>13</v>
      </c>
      <c r="G18" t="s">
        <v>13</v>
      </c>
      <c r="H18" t="s">
        <v>13</v>
      </c>
      <c r="I18" t="s">
        <v>13</v>
      </c>
      <c r="J18" t="s">
        <v>13</v>
      </c>
    </row>
    <row r="19" spans="1:10" x14ac:dyDescent="0.2">
      <c r="A19" t="s">
        <v>5</v>
      </c>
      <c r="C19" t="s">
        <v>16</v>
      </c>
      <c r="D19" t="s">
        <v>18</v>
      </c>
      <c r="E19" t="s">
        <v>17</v>
      </c>
      <c r="F19" t="s">
        <v>18</v>
      </c>
      <c r="G19" t="s">
        <v>16</v>
      </c>
      <c r="H19" t="s">
        <v>20</v>
      </c>
      <c r="I19" t="s">
        <v>17</v>
      </c>
      <c r="J19" t="s">
        <v>20</v>
      </c>
    </row>
    <row r="20" spans="1:10" x14ac:dyDescent="0.2">
      <c r="A20" s="2">
        <v>0.625</v>
      </c>
      <c r="B20" s="1">
        <f t="shared" ref="B20:B27" si="8">A20^2/4*PI()</f>
        <v>0.30679615757712825</v>
      </c>
      <c r="C20" s="4">
        <f>0.75*($E$15-(A20+1/16)/2)*1.2*$B$15</f>
        <v>47.306249999999999</v>
      </c>
      <c r="D20" s="3">
        <f>0.75*2.4*A20*$B$15</f>
        <v>65.25</v>
      </c>
      <c r="E20" s="3">
        <f>0.75*($E$16-(A20+1/16)/2)*1.2*$B$15</f>
        <v>86.456249999999997</v>
      </c>
      <c r="F20" s="4">
        <f>0.75*2.4*A20*$B$15</f>
        <v>65.25</v>
      </c>
      <c r="G20" s="4">
        <f>0.75*($E$15-(A20+1/16)/2)*1.2*$B$16</f>
        <v>53.015624999999993</v>
      </c>
      <c r="H20" s="3">
        <f>2.4*A20*$B$16</f>
        <v>97.5</v>
      </c>
      <c r="I20" s="4">
        <f>0.75*($E$16-(A20+1/16)/2)*1.2*$B$16</f>
        <v>96.890624999999986</v>
      </c>
      <c r="J20" s="5">
        <f>2.4*A20*$B$16</f>
        <v>97.5</v>
      </c>
    </row>
    <row r="21" spans="1:10" x14ac:dyDescent="0.2">
      <c r="A21" s="2">
        <f t="shared" ref="A21:A27" si="9">A20+1/8</f>
        <v>0.75</v>
      </c>
      <c r="B21" s="1">
        <f t="shared" si="8"/>
        <v>0.44178646691106466</v>
      </c>
      <c r="C21" s="4">
        <f t="shared" ref="C21:C27" si="10">0.75*($E$15-(A21+1/16)/2)*1.2*$B$15</f>
        <v>44.043750000000003</v>
      </c>
      <c r="D21" s="3">
        <f>0.75*2.4*A21*$B$15</f>
        <v>78.3</v>
      </c>
      <c r="E21" s="3">
        <f t="shared" ref="E21:E27" si="11">0.75*($E$16-(A21+1/16)/2)*1.2*$B$15</f>
        <v>83.193749999999994</v>
      </c>
      <c r="F21" s="4">
        <f>0.75*2.4*A21*$B$15</f>
        <v>78.3</v>
      </c>
      <c r="G21" s="4">
        <f t="shared" ref="G21:G27" si="12">0.75*($E$15-(A21+1/16)/2)*1.2*$B$16</f>
        <v>49.359375</v>
      </c>
      <c r="H21" s="3">
        <f>2.4*A21*$B$16</f>
        <v>116.99999999999999</v>
      </c>
      <c r="I21" s="4">
        <f t="shared" ref="I21:I27" si="13">0.75*($E$16-(A21+1/16)/2)*1.2*$B$16</f>
        <v>93.234375</v>
      </c>
      <c r="J21" s="3">
        <f>2.4*A21*$B$16</f>
        <v>116.99999999999999</v>
      </c>
    </row>
    <row r="22" spans="1:10" x14ac:dyDescent="0.2">
      <c r="A22" s="2">
        <f t="shared" si="9"/>
        <v>0.875</v>
      </c>
      <c r="B22" s="1">
        <f t="shared" si="8"/>
        <v>0.6013204688511713</v>
      </c>
      <c r="C22" s="4">
        <f t="shared" si="10"/>
        <v>40.78125</v>
      </c>
      <c r="D22" s="3">
        <f>0.75*2.4*A22*$B$15</f>
        <v>91.34999999999998</v>
      </c>
      <c r="E22" s="4">
        <f t="shared" si="11"/>
        <v>79.931250000000006</v>
      </c>
      <c r="F22" s="3">
        <f>0.75*2.4*A22*$B$15</f>
        <v>91.34999999999998</v>
      </c>
      <c r="G22" s="4">
        <f t="shared" si="12"/>
        <v>45.703125</v>
      </c>
      <c r="H22" s="3">
        <f>2.4*A22*$B$16</f>
        <v>136.5</v>
      </c>
      <c r="I22" s="4">
        <f t="shared" si="13"/>
        <v>89.578125</v>
      </c>
      <c r="J22" s="3">
        <f>2.4*A22*$B$16</f>
        <v>136.5</v>
      </c>
    </row>
    <row r="23" spans="1:10" x14ac:dyDescent="0.2">
      <c r="A23" s="2">
        <f t="shared" si="9"/>
        <v>1</v>
      </c>
      <c r="B23" s="1">
        <f t="shared" si="8"/>
        <v>0.78539816339744828</v>
      </c>
      <c r="C23" s="4">
        <f t="shared" si="10"/>
        <v>37.518749999999997</v>
      </c>
      <c r="D23" s="3">
        <f>0.75*2.4*A23*$B$15</f>
        <v>104.39999999999999</v>
      </c>
      <c r="E23" s="4">
        <f t="shared" si="11"/>
        <v>76.668749999999989</v>
      </c>
      <c r="F23" s="3">
        <f>0.75*2.4*A23*$B$15</f>
        <v>104.39999999999999</v>
      </c>
      <c r="G23" s="4">
        <f t="shared" si="12"/>
        <v>42.046875</v>
      </c>
      <c r="H23" s="3">
        <f>2.4*A23*$B$16</f>
        <v>156</v>
      </c>
      <c r="I23" s="4">
        <f t="shared" si="13"/>
        <v>85.921875</v>
      </c>
      <c r="J23" s="3">
        <f>2.4*A23*$B$16</f>
        <v>156</v>
      </c>
    </row>
    <row r="24" spans="1:10" x14ac:dyDescent="0.2">
      <c r="A24" s="2">
        <f t="shared" si="9"/>
        <v>1.125</v>
      </c>
      <c r="B24" s="1">
        <f t="shared" si="8"/>
        <v>0.99401955054989544</v>
      </c>
      <c r="C24" s="4">
        <f t="shared" si="10"/>
        <v>34.256249999999994</v>
      </c>
      <c r="D24" s="3">
        <f>0.75*2.4*A24*$B$15</f>
        <v>117.44999999999999</v>
      </c>
      <c r="E24" s="4">
        <f t="shared" si="11"/>
        <v>73.40625</v>
      </c>
      <c r="F24" s="3">
        <f>0.75*2.4*A24*$B$15</f>
        <v>117.44999999999999</v>
      </c>
      <c r="G24" s="4">
        <f t="shared" si="12"/>
        <v>38.390625</v>
      </c>
      <c r="H24" s="3">
        <f>2.4*A24*$B$16</f>
        <v>175.49999999999997</v>
      </c>
      <c r="I24" s="4">
        <f t="shared" si="13"/>
        <v>82.265625</v>
      </c>
      <c r="J24" s="3">
        <f>2.4*A24*$B$16</f>
        <v>175.49999999999997</v>
      </c>
    </row>
    <row r="25" spans="1:10" x14ac:dyDescent="0.2">
      <c r="A25" s="2">
        <f t="shared" si="9"/>
        <v>1.25</v>
      </c>
      <c r="B25" s="1">
        <f t="shared" si="8"/>
        <v>1.227184630308513</v>
      </c>
      <c r="C25" s="4">
        <f t="shared" si="10"/>
        <v>30.993749999999995</v>
      </c>
      <c r="D25" s="3">
        <f>0.75*2.4*A25*$B$15</f>
        <v>130.5</v>
      </c>
      <c r="E25" s="4">
        <f t="shared" si="11"/>
        <v>70.143749999999997</v>
      </c>
      <c r="F25" s="3">
        <f>0.75*2.4*A25*$B$15</f>
        <v>130.5</v>
      </c>
      <c r="G25" s="4">
        <f t="shared" si="12"/>
        <v>34.734374999999993</v>
      </c>
      <c r="H25" s="3">
        <f>2.4*A25*$B$16</f>
        <v>195</v>
      </c>
      <c r="I25" s="4">
        <f t="shared" si="13"/>
        <v>78.609374999999986</v>
      </c>
      <c r="J25" s="3">
        <f>2.4*A25*$B$16</f>
        <v>195</v>
      </c>
    </row>
    <row r="26" spans="1:10" x14ac:dyDescent="0.2">
      <c r="A26" s="2">
        <f t="shared" si="9"/>
        <v>1.375</v>
      </c>
      <c r="B26" s="1">
        <f t="shared" si="8"/>
        <v>1.4848934026733007</v>
      </c>
      <c r="C26" s="4">
        <f t="shared" si="10"/>
        <v>27.731249999999999</v>
      </c>
      <c r="D26" s="3">
        <f>0.75*2.4*A26*$B$15</f>
        <v>143.54999999999998</v>
      </c>
      <c r="E26" s="4">
        <f t="shared" si="11"/>
        <v>66.881249999999994</v>
      </c>
      <c r="F26" s="3">
        <f>0.75*2.4*A26*$B$15</f>
        <v>143.54999999999998</v>
      </c>
      <c r="G26" s="4">
        <f t="shared" si="12"/>
        <v>31.078124999999996</v>
      </c>
      <c r="H26" s="3">
        <f>2.4*A26*$B$16</f>
        <v>214.5</v>
      </c>
      <c r="I26" s="4">
        <f t="shared" si="13"/>
        <v>74.953125</v>
      </c>
      <c r="J26" s="3">
        <f>2.4*A26*$B$16</f>
        <v>214.5</v>
      </c>
    </row>
    <row r="27" spans="1:10" x14ac:dyDescent="0.2">
      <c r="A27" s="2">
        <f t="shared" si="9"/>
        <v>1.5</v>
      </c>
      <c r="B27" s="1">
        <f t="shared" si="8"/>
        <v>1.7671458676442586</v>
      </c>
      <c r="C27" s="4">
        <f t="shared" si="10"/>
        <v>24.46875</v>
      </c>
      <c r="D27" s="3">
        <f>0.75*2.4*A27*$B$15</f>
        <v>156.6</v>
      </c>
      <c r="E27" s="4">
        <f t="shared" si="11"/>
        <v>63.618750000000006</v>
      </c>
      <c r="F27" s="3">
        <f>0.75*2.4*A27*$B$15</f>
        <v>156.6</v>
      </c>
      <c r="G27" s="4">
        <f t="shared" si="12"/>
        <v>27.421875</v>
      </c>
      <c r="H27" s="3">
        <f>2.4*A27*$B$16</f>
        <v>233.99999999999997</v>
      </c>
      <c r="I27" s="4">
        <f t="shared" si="13"/>
        <v>71.296875</v>
      </c>
      <c r="J27" s="3">
        <f>2.4*A27*$B$16</f>
        <v>233.99999999999997</v>
      </c>
    </row>
    <row r="28" spans="1:10" ht="17" thickBot="1" x14ac:dyDescent="0.25"/>
    <row r="29" spans="1:10" x14ac:dyDescent="0.2">
      <c r="A29" t="s">
        <v>14</v>
      </c>
      <c r="B29">
        <v>58</v>
      </c>
      <c r="D29" s="6" t="s">
        <v>21</v>
      </c>
      <c r="E29" s="7">
        <v>2.67</v>
      </c>
    </row>
    <row r="30" spans="1:10" ht="17" thickBot="1" x14ac:dyDescent="0.25">
      <c r="A30" t="s">
        <v>15</v>
      </c>
      <c r="B30">
        <v>65</v>
      </c>
      <c r="D30" s="8" t="s">
        <v>21</v>
      </c>
      <c r="E30" s="9">
        <v>3</v>
      </c>
    </row>
    <row r="32" spans="1:10" x14ac:dyDescent="0.2">
      <c r="C32" t="s">
        <v>14</v>
      </c>
      <c r="D32" t="s">
        <v>14</v>
      </c>
      <c r="E32" t="s">
        <v>14</v>
      </c>
      <c r="F32" t="s">
        <v>14</v>
      </c>
      <c r="G32" t="s">
        <v>15</v>
      </c>
      <c r="H32" t="s">
        <v>15</v>
      </c>
      <c r="I32" t="s">
        <v>15</v>
      </c>
      <c r="J32" t="s">
        <v>15</v>
      </c>
    </row>
    <row r="33" spans="1:10" x14ac:dyDescent="0.2">
      <c r="A33" t="s">
        <v>0</v>
      </c>
      <c r="B33" t="s">
        <v>1</v>
      </c>
      <c r="C33" t="s">
        <v>13</v>
      </c>
      <c r="D33" t="s">
        <v>13</v>
      </c>
      <c r="E33" t="s">
        <v>13</v>
      </c>
      <c r="F33" t="s">
        <v>13</v>
      </c>
      <c r="G33" t="s">
        <v>13</v>
      </c>
      <c r="H33" t="s">
        <v>13</v>
      </c>
      <c r="I33" t="s">
        <v>13</v>
      </c>
      <c r="J33" t="s">
        <v>13</v>
      </c>
    </row>
    <row r="34" spans="1:10" x14ac:dyDescent="0.2">
      <c r="A34" t="s">
        <v>5</v>
      </c>
      <c r="C34" t="s">
        <v>22</v>
      </c>
      <c r="D34" t="s">
        <v>20</v>
      </c>
      <c r="E34" t="s">
        <v>23</v>
      </c>
      <c r="F34" t="s">
        <v>20</v>
      </c>
      <c r="G34" t="s">
        <v>22</v>
      </c>
      <c r="H34" t="s">
        <v>18</v>
      </c>
      <c r="I34" t="s">
        <v>23</v>
      </c>
      <c r="J34" t="s">
        <v>20</v>
      </c>
    </row>
    <row r="35" spans="1:10" x14ac:dyDescent="0.2">
      <c r="A35" s="2">
        <v>0.625</v>
      </c>
      <c r="B35" s="1">
        <f t="shared" ref="B35:B42" si="14">A35^2/4*PI()</f>
        <v>0.30679615757712825</v>
      </c>
      <c r="C35" s="4">
        <f>0.75*(2.66667*A35-(A35+1/16))*1.2*$B$29</f>
        <v>51.112608749999993</v>
      </c>
      <c r="D35" s="3">
        <f>0.75*2.4*A35*$B$29</f>
        <v>65.25</v>
      </c>
      <c r="E35" s="3">
        <f>0.75*(3-(A35+1/16))*1.2*$B$29</f>
        <v>120.71249999999999</v>
      </c>
      <c r="F35" s="4">
        <f>0.75*2.4*A35*$B$29</f>
        <v>65.25</v>
      </c>
      <c r="G35" s="4">
        <f>0.75*(2.666667*A35-(A35+1/16))*1.2*$B$30</f>
        <v>57.281262187500005</v>
      </c>
      <c r="H35" s="3">
        <f>0.75*2.4*A35*$B$30</f>
        <v>73.125</v>
      </c>
      <c r="I35" s="3">
        <f>0.75*(3 -(A35+1/16))*1.2*$B$30</f>
        <v>135.28125</v>
      </c>
      <c r="J35" s="4">
        <f>0.75*2.4*A35*$B$30</f>
        <v>73.125</v>
      </c>
    </row>
    <row r="36" spans="1:10" x14ac:dyDescent="0.2">
      <c r="A36" s="2">
        <f t="shared" ref="A36:A42" si="15">A35+1/8</f>
        <v>0.75</v>
      </c>
      <c r="B36" s="1">
        <f t="shared" si="14"/>
        <v>0.44178646691106466</v>
      </c>
      <c r="C36" s="4">
        <f t="shared" ref="C36:C42" si="16">0.75*(2.66667*A36-(A36+1/16))*1.2*$B$29</f>
        <v>61.987630499999995</v>
      </c>
      <c r="D36" s="3">
        <f t="shared" ref="D36:D42" si="17">0.75*2.4*A36*$B$29</f>
        <v>78.3</v>
      </c>
      <c r="E36" s="3">
        <f t="shared" ref="E36:E42" si="18">0.75*(3-(A36+1/16))*1.2*$B$29</f>
        <v>114.1875</v>
      </c>
      <c r="F36" s="4">
        <f t="shared" ref="F36:F37" si="19">0.75*2.4*A36*$B$29</f>
        <v>78.3</v>
      </c>
      <c r="G36" s="4">
        <f t="shared" ref="G36:G42" si="20">0.75*(2.666667*A36-(A36+1/16))*1.2*$B$30</f>
        <v>69.468764624999991</v>
      </c>
      <c r="H36" s="3">
        <f t="shared" ref="H36:H42" si="21">0.75*2.4*A36*$B$30</f>
        <v>87.749999999999986</v>
      </c>
      <c r="I36" s="3">
        <f t="shared" ref="I36:I42" si="22">0.75*(3 -(A36+1/16))*1.2*$B$30</f>
        <v>127.96875</v>
      </c>
      <c r="J36" s="4">
        <f>0.75*2.4*A36*$B$30</f>
        <v>87.749999999999986</v>
      </c>
    </row>
    <row r="37" spans="1:10" x14ac:dyDescent="0.2">
      <c r="A37" s="2">
        <f t="shared" si="15"/>
        <v>0.875</v>
      </c>
      <c r="B37" s="1">
        <f t="shared" si="14"/>
        <v>0.6013204688511713</v>
      </c>
      <c r="C37" s="4">
        <f t="shared" si="16"/>
        <v>72.862652249999982</v>
      </c>
      <c r="D37" s="3">
        <f t="shared" si="17"/>
        <v>91.34999999999998</v>
      </c>
      <c r="E37" s="3">
        <f t="shared" si="18"/>
        <v>107.66249999999999</v>
      </c>
      <c r="F37" s="4">
        <f t="shared" si="19"/>
        <v>91.34999999999998</v>
      </c>
      <c r="G37" s="4">
        <f t="shared" si="20"/>
        <v>81.656267062499992</v>
      </c>
      <c r="H37" s="3">
        <f t="shared" si="21"/>
        <v>102.37499999999999</v>
      </c>
      <c r="I37" s="3">
        <f t="shared" si="22"/>
        <v>120.65625</v>
      </c>
      <c r="J37" s="4">
        <f>0.75*2.4*A37*$B$30</f>
        <v>102.37499999999999</v>
      </c>
    </row>
    <row r="38" spans="1:10" x14ac:dyDescent="0.2">
      <c r="A38" s="2">
        <f t="shared" si="15"/>
        <v>1</v>
      </c>
      <c r="B38" s="1">
        <f t="shared" si="14"/>
        <v>0.78539816339744828</v>
      </c>
      <c r="C38" s="4">
        <f t="shared" si="16"/>
        <v>83.737673999999984</v>
      </c>
      <c r="D38" s="3">
        <f t="shared" si="17"/>
        <v>104.39999999999999</v>
      </c>
      <c r="E38" s="4">
        <f t="shared" si="18"/>
        <v>101.13749999999999</v>
      </c>
      <c r="F38" s="3">
        <f>0.75*2.4*A38*$B$29</f>
        <v>104.39999999999999</v>
      </c>
      <c r="G38" s="4">
        <f t="shared" si="20"/>
        <v>93.843769499999993</v>
      </c>
      <c r="H38" s="3">
        <f t="shared" si="21"/>
        <v>116.99999999999999</v>
      </c>
      <c r="I38" s="4">
        <f t="shared" si="22"/>
        <v>113.34375</v>
      </c>
      <c r="J38" s="3">
        <f t="shared" ref="J38:J42" si="23">0.75*2.4*A38*$B$30</f>
        <v>116.99999999999999</v>
      </c>
    </row>
    <row r="39" spans="1:10" x14ac:dyDescent="0.2">
      <c r="A39" s="2">
        <f t="shared" si="15"/>
        <v>1.125</v>
      </c>
      <c r="B39" s="1">
        <f t="shared" si="14"/>
        <v>0.99401955054989544</v>
      </c>
      <c r="C39" s="4">
        <f t="shared" si="16"/>
        <v>94.61269575</v>
      </c>
      <c r="D39" s="3">
        <f t="shared" si="17"/>
        <v>117.44999999999999</v>
      </c>
      <c r="E39" s="4">
        <f t="shared" si="18"/>
        <v>94.612499999999997</v>
      </c>
      <c r="F39" s="3">
        <f t="shared" ref="F39:F42" si="24">0.75*2.4*A39*$B$29</f>
        <v>117.44999999999999</v>
      </c>
      <c r="G39" s="4">
        <f t="shared" si="20"/>
        <v>106.03127193749999</v>
      </c>
      <c r="H39" s="3">
        <f t="shared" si="21"/>
        <v>131.625</v>
      </c>
      <c r="I39" s="4">
        <f t="shared" si="22"/>
        <v>106.03124999999999</v>
      </c>
      <c r="J39" s="3">
        <f t="shared" si="23"/>
        <v>131.625</v>
      </c>
    </row>
    <row r="40" spans="1:10" x14ac:dyDescent="0.2">
      <c r="A40" s="2">
        <f t="shared" si="15"/>
        <v>1.25</v>
      </c>
      <c r="B40" s="1">
        <f t="shared" si="14"/>
        <v>1.227184630308513</v>
      </c>
      <c r="C40" s="4">
        <f t="shared" si="16"/>
        <v>105.48771749999999</v>
      </c>
      <c r="D40" s="3">
        <f t="shared" si="17"/>
        <v>130.5</v>
      </c>
      <c r="E40" s="4">
        <f t="shared" si="18"/>
        <v>88.087500000000006</v>
      </c>
      <c r="F40" s="3">
        <f t="shared" si="24"/>
        <v>130.5</v>
      </c>
      <c r="G40" s="4">
        <f t="shared" si="20"/>
        <v>118.218774375</v>
      </c>
      <c r="H40" s="3">
        <f t="shared" si="21"/>
        <v>146.25</v>
      </c>
      <c r="I40" s="4">
        <f t="shared" si="22"/>
        <v>98.71875</v>
      </c>
      <c r="J40" s="3">
        <f t="shared" si="23"/>
        <v>146.25</v>
      </c>
    </row>
    <row r="41" spans="1:10" x14ac:dyDescent="0.2">
      <c r="A41" s="2">
        <f t="shared" si="15"/>
        <v>1.375</v>
      </c>
      <c r="B41" s="1">
        <f t="shared" si="14"/>
        <v>1.4848934026733007</v>
      </c>
      <c r="C41" s="4">
        <f t="shared" si="16"/>
        <v>116.36273924999996</v>
      </c>
      <c r="D41" s="3">
        <f t="shared" si="17"/>
        <v>143.54999999999998</v>
      </c>
      <c r="E41" s="4">
        <f t="shared" si="18"/>
        <v>81.5625</v>
      </c>
      <c r="F41" s="3">
        <f t="shared" si="24"/>
        <v>143.54999999999998</v>
      </c>
      <c r="G41" s="4">
        <f t="shared" si="20"/>
        <v>130.40627681250001</v>
      </c>
      <c r="H41" s="3">
        <f t="shared" si="21"/>
        <v>160.87499999999997</v>
      </c>
      <c r="I41" s="4">
        <f t="shared" si="22"/>
        <v>91.40625</v>
      </c>
      <c r="J41" s="3">
        <f t="shared" si="23"/>
        <v>160.87499999999997</v>
      </c>
    </row>
    <row r="42" spans="1:10" x14ac:dyDescent="0.2">
      <c r="A42" s="2">
        <f t="shared" si="15"/>
        <v>1.5</v>
      </c>
      <c r="B42" s="1">
        <f t="shared" si="14"/>
        <v>1.7671458676442586</v>
      </c>
      <c r="C42" s="4">
        <f t="shared" si="16"/>
        <v>127.23776099999999</v>
      </c>
      <c r="D42" s="3">
        <f t="shared" si="17"/>
        <v>156.6</v>
      </c>
      <c r="E42" s="4">
        <f t="shared" si="18"/>
        <v>75.037499999999994</v>
      </c>
      <c r="F42" s="3">
        <f t="shared" si="24"/>
        <v>156.6</v>
      </c>
      <c r="G42" s="4">
        <f t="shared" si="20"/>
        <v>142.59377924999998</v>
      </c>
      <c r="H42" s="3">
        <f t="shared" si="21"/>
        <v>175.49999999999997</v>
      </c>
      <c r="I42" s="4">
        <f t="shared" si="22"/>
        <v>84.09375</v>
      </c>
      <c r="J42" s="3">
        <f t="shared" si="23"/>
        <v>175.49999999999997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Purdue University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Amit Varma</dc:creator>
  <cp:lastModifiedBy>Amit Varma</cp:lastModifiedBy>
  <dcterms:created xsi:type="dcterms:W3CDTF">2017-02-20T02:14:05Z</dcterms:created>
  <dcterms:modified xsi:type="dcterms:W3CDTF">2017-02-20T04:44:33Z</dcterms:modified>
</cp:coreProperties>
</file>