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urseWebsite\Course\Documents\"/>
    </mc:Choice>
  </mc:AlternateContent>
  <bookViews>
    <workbookView xWindow="0" yWindow="0" windowWidth="28800" windowHeight="12225" activeTab="1"/>
  </bookViews>
  <sheets>
    <sheet name="Quick Purchase Request" sheetId="1" r:id="rId1"/>
    <sheet name="Purchase Request Form" sheetId="2" r:id="rId2"/>
    <sheet name="Long Purchase" sheetId="3" r:id="rId3"/>
    <sheet name="Common Vendors" sheetId="4" r:id="rId4"/>
  </sheets>
  <calcPr calcId="152511"/>
</workbook>
</file>

<file path=xl/calcChain.xml><?xml version="1.0" encoding="utf-8"?>
<calcChain xmlns="http://schemas.openxmlformats.org/spreadsheetml/2006/main">
  <c r="M8" i="2" l="1"/>
  <c r="E50" i="3" l="1"/>
  <c r="D50" i="3"/>
  <c r="C50" i="3"/>
  <c r="B50" i="3"/>
  <c r="A50" i="3"/>
  <c r="D49" i="3"/>
  <c r="C49" i="3"/>
  <c r="E49" i="3" s="1"/>
  <c r="B49" i="3"/>
  <c r="A49" i="3"/>
  <c r="E48" i="3"/>
  <c r="D48" i="3"/>
  <c r="C48" i="3"/>
  <c r="B48" i="3"/>
  <c r="A48" i="3"/>
  <c r="E47" i="3"/>
  <c r="D47" i="3"/>
  <c r="C47" i="3"/>
  <c r="B47" i="3"/>
  <c r="A47" i="3"/>
  <c r="D46" i="3"/>
  <c r="E46" i="3" s="1"/>
  <c r="C46" i="3"/>
  <c r="B46" i="3"/>
  <c r="A46" i="3"/>
  <c r="E45" i="3"/>
  <c r="D45" i="3"/>
  <c r="C45" i="3"/>
  <c r="B45" i="3"/>
  <c r="A45" i="3"/>
  <c r="D44" i="3"/>
  <c r="C44" i="3"/>
  <c r="E44" i="3" s="1"/>
  <c r="B44" i="3"/>
  <c r="A44" i="3"/>
  <c r="D43" i="3"/>
  <c r="C43" i="3"/>
  <c r="E43" i="3" s="1"/>
  <c r="B43" i="3"/>
  <c r="A43" i="3"/>
  <c r="E42" i="3"/>
  <c r="D42" i="3"/>
  <c r="C42" i="3"/>
  <c r="B42" i="3"/>
  <c r="A42" i="3"/>
  <c r="D41" i="3"/>
  <c r="C41" i="3"/>
  <c r="E41" i="3" s="1"/>
  <c r="B41" i="3"/>
  <c r="A41" i="3"/>
  <c r="E40" i="3"/>
  <c r="D40" i="3"/>
  <c r="C40" i="3"/>
  <c r="B40" i="3"/>
  <c r="A40" i="3"/>
  <c r="E39" i="3"/>
  <c r="D39" i="3"/>
  <c r="C39" i="3"/>
  <c r="B39" i="3"/>
  <c r="A39" i="3"/>
  <c r="D38" i="3"/>
  <c r="C38" i="3"/>
  <c r="E38" i="3" s="1"/>
  <c r="B38" i="3"/>
  <c r="A38" i="3"/>
  <c r="E37" i="3"/>
  <c r="D37" i="3"/>
  <c r="C37" i="3"/>
  <c r="B37" i="3"/>
  <c r="A37" i="3"/>
  <c r="D36" i="3"/>
  <c r="C36" i="3"/>
  <c r="E36" i="3" s="1"/>
  <c r="B36" i="3"/>
  <c r="A36" i="3"/>
  <c r="D35" i="3"/>
  <c r="C35" i="3"/>
  <c r="E35" i="3" s="1"/>
  <c r="B35" i="3"/>
  <c r="A35" i="3"/>
  <c r="E34" i="3"/>
  <c r="D34" i="3"/>
  <c r="C34" i="3"/>
  <c r="B34" i="3"/>
  <c r="A34" i="3"/>
  <c r="D33" i="3"/>
  <c r="C33" i="3"/>
  <c r="E33" i="3" s="1"/>
  <c r="B33" i="3"/>
  <c r="A33" i="3"/>
  <c r="E32" i="3"/>
  <c r="D32" i="3"/>
  <c r="C32" i="3"/>
  <c r="B32" i="3"/>
  <c r="A32" i="3"/>
  <c r="D31" i="3"/>
  <c r="E31" i="3" s="1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D28" i="3"/>
  <c r="C28" i="3"/>
  <c r="E28" i="3" s="1"/>
  <c r="B28" i="3"/>
  <c r="A28" i="3"/>
  <c r="D27" i="3"/>
  <c r="C27" i="3"/>
  <c r="E27" i="3" s="1"/>
  <c r="B27" i="3"/>
  <c r="A27" i="3"/>
  <c r="E26" i="3"/>
  <c r="D26" i="3"/>
  <c r="C26" i="3"/>
  <c r="B26" i="3"/>
  <c r="A26" i="3"/>
  <c r="D25" i="3"/>
  <c r="C25" i="3"/>
  <c r="E25" i="3" s="1"/>
  <c r="B25" i="3"/>
  <c r="A25" i="3"/>
  <c r="E24" i="3"/>
  <c r="D24" i="3"/>
  <c r="C24" i="3"/>
  <c r="B24" i="3"/>
  <c r="A24" i="3"/>
  <c r="D23" i="3"/>
  <c r="E23" i="3" s="1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D20" i="3"/>
  <c r="C20" i="3"/>
  <c r="E20" i="3" s="1"/>
  <c r="B20" i="3"/>
  <c r="A20" i="3"/>
  <c r="D19" i="3"/>
  <c r="C19" i="3"/>
  <c r="E19" i="3" s="1"/>
  <c r="B19" i="3"/>
  <c r="A19" i="3"/>
  <c r="E18" i="3"/>
  <c r="D18" i="3"/>
  <c r="C18" i="3"/>
  <c r="B18" i="3"/>
  <c r="A18" i="3"/>
  <c r="D17" i="3"/>
  <c r="C17" i="3"/>
  <c r="E17" i="3" s="1"/>
  <c r="B17" i="3"/>
  <c r="A17" i="3"/>
  <c r="E16" i="3"/>
  <c r="D16" i="3"/>
  <c r="C16" i="3"/>
  <c r="B16" i="3"/>
  <c r="A16" i="3"/>
  <c r="D15" i="3"/>
  <c r="E15" i="3" s="1"/>
  <c r="C15" i="3"/>
  <c r="B15" i="3"/>
  <c r="A15" i="3"/>
  <c r="E14" i="3"/>
  <c r="D14" i="3"/>
  <c r="C14" i="3"/>
  <c r="B14" i="3"/>
  <c r="A14" i="3"/>
  <c r="D13" i="3"/>
  <c r="E13" i="3" s="1"/>
  <c r="C13" i="3"/>
  <c r="B13" i="3"/>
  <c r="A13" i="3"/>
  <c r="D12" i="3"/>
  <c r="C12" i="3"/>
  <c r="E12" i="3" s="1"/>
  <c r="B12" i="3"/>
  <c r="A12" i="3"/>
  <c r="D11" i="3"/>
  <c r="C11" i="3"/>
  <c r="E11" i="3" s="1"/>
  <c r="B11" i="3"/>
  <c r="A11" i="3"/>
  <c r="E10" i="3"/>
  <c r="D10" i="3"/>
  <c r="C10" i="3"/>
  <c r="B10" i="3"/>
  <c r="A10" i="3"/>
  <c r="D9" i="3"/>
  <c r="C9" i="3"/>
  <c r="E9" i="3" s="1"/>
  <c r="B9" i="3"/>
  <c r="A9" i="3"/>
  <c r="E8" i="3"/>
  <c r="D8" i="3"/>
  <c r="C8" i="3"/>
  <c r="B8" i="3"/>
  <c r="A8" i="3"/>
  <c r="D7" i="3"/>
  <c r="C7" i="3"/>
  <c r="E7" i="3" s="1"/>
  <c r="B7" i="3"/>
  <c r="A7" i="3"/>
  <c r="E6" i="3"/>
  <c r="D6" i="3"/>
  <c r="C6" i="3"/>
  <c r="B6" i="3"/>
  <c r="A6" i="3"/>
  <c r="E5" i="3"/>
  <c r="D5" i="3"/>
  <c r="C5" i="3"/>
  <c r="B5" i="3"/>
  <c r="A5" i="3"/>
  <c r="D4" i="3"/>
  <c r="C4" i="3"/>
  <c r="E4" i="3" s="1"/>
  <c r="B4" i="3"/>
  <c r="A4" i="3"/>
  <c r="D3" i="3"/>
  <c r="C3" i="3"/>
  <c r="E3" i="3" s="1"/>
  <c r="B3" i="3"/>
  <c r="A3" i="3"/>
  <c r="E2" i="3"/>
  <c r="D2" i="3"/>
  <c r="C2" i="3"/>
  <c r="B2" i="3"/>
  <c r="A2" i="3"/>
  <c r="AE33" i="2"/>
  <c r="AA32" i="2"/>
  <c r="W32" i="2"/>
  <c r="AE32" i="2" s="1"/>
  <c r="K32" i="2"/>
  <c r="B32" i="2"/>
  <c r="AE31" i="2"/>
  <c r="AA31" i="2"/>
  <c r="W31" i="2"/>
  <c r="K31" i="2"/>
  <c r="B31" i="2"/>
  <c r="AA30" i="2"/>
  <c r="AE30" i="2" s="1"/>
  <c r="W30" i="2"/>
  <c r="K30" i="2"/>
  <c r="B30" i="2"/>
  <c r="AA29" i="2"/>
  <c r="W29" i="2"/>
  <c r="AE29" i="2" s="1"/>
  <c r="K29" i="2"/>
  <c r="B29" i="2"/>
  <c r="AA28" i="2"/>
  <c r="AE28" i="2" s="1"/>
  <c r="W28" i="2"/>
  <c r="K28" i="2"/>
  <c r="B28" i="2"/>
  <c r="AA27" i="2"/>
  <c r="W27" i="2"/>
  <c r="AE27" i="2" s="1"/>
  <c r="K27" i="2"/>
  <c r="B27" i="2"/>
  <c r="AA26" i="2"/>
  <c r="W26" i="2"/>
  <c r="AE26" i="2" s="1"/>
  <c r="K26" i="2"/>
  <c r="B26" i="2"/>
  <c r="AE25" i="2"/>
  <c r="AA25" i="2"/>
  <c r="W25" i="2"/>
  <c r="K25" i="2"/>
  <c r="B25" i="2"/>
  <c r="AA24" i="2"/>
  <c r="W24" i="2"/>
  <c r="AE24" i="2" s="1"/>
  <c r="K24" i="2"/>
  <c r="B24" i="2"/>
  <c r="AE23" i="2"/>
  <c r="AA23" i="2"/>
  <c r="W23" i="2"/>
  <c r="K23" i="2"/>
  <c r="B23" i="2"/>
  <c r="E13" i="2"/>
  <c r="E12" i="2"/>
  <c r="Y11" i="2"/>
  <c r="K11" i="2"/>
  <c r="E11" i="2"/>
  <c r="Y10" i="2"/>
  <c r="E10" i="2"/>
  <c r="Y9" i="2"/>
  <c r="E9" i="2"/>
  <c r="Y8" i="2"/>
  <c r="E8" i="2"/>
  <c r="Y7" i="2"/>
  <c r="E7" i="2"/>
  <c r="W3" i="2"/>
  <c r="B23" i="1"/>
  <c r="C11" i="1"/>
  <c r="D7" i="1"/>
  <c r="D4" i="1"/>
  <c r="E51" i="3" l="1"/>
  <c r="AE34" i="2"/>
</calcChain>
</file>

<file path=xl/sharedStrings.xml><?xml version="1.0" encoding="utf-8"?>
<sst xmlns="http://schemas.openxmlformats.org/spreadsheetml/2006/main" count="152" uniqueCount="121">
  <si>
    <t>Purchaser Information (You)</t>
  </si>
  <si>
    <t>ITEM NAME / CATALOG NUMBER</t>
  </si>
  <si>
    <t>First Name:</t>
  </si>
  <si>
    <t xml:space="preserve">ITEM DESCRIPTION </t>
  </si>
  <si>
    <t>QUANTITY</t>
  </si>
  <si>
    <t>UNIT COST</t>
  </si>
  <si>
    <t>TOTAL COST</t>
  </si>
  <si>
    <t>College of Engineering Business Office Purchase Request Form</t>
  </si>
  <si>
    <t>Last Name:</t>
  </si>
  <si>
    <t>Deliver To:</t>
  </si>
  <si>
    <t>Building:</t>
  </si>
  <si>
    <t>Room #:</t>
  </si>
  <si>
    <t>Team #:</t>
  </si>
  <si>
    <t>Ariba Order Title:</t>
  </si>
  <si>
    <t>Phone #:</t>
  </si>
  <si>
    <t>Purdue Email:</t>
  </si>
  <si>
    <t>Department Name:  Electrical &amp; Computer Engineering</t>
  </si>
  <si>
    <t>Vendor Information</t>
  </si>
  <si>
    <t>Select Vendor:</t>
  </si>
  <si>
    <t>Custom</t>
  </si>
  <si>
    <t>Vendor Name:</t>
  </si>
  <si>
    <t>Contact:</t>
  </si>
  <si>
    <t>Address:</t>
  </si>
  <si>
    <t>City:</t>
  </si>
  <si>
    <t>State:</t>
  </si>
  <si>
    <t>ZIP:</t>
  </si>
  <si>
    <t>Phone:</t>
  </si>
  <si>
    <t>Email:</t>
  </si>
  <si>
    <t>Order Information</t>
  </si>
  <si>
    <t>Need-by date:</t>
  </si>
  <si>
    <t>Order Purpose/Justification:</t>
  </si>
  <si>
    <r>
      <rPr>
        <i/>
        <sz val="10"/>
        <rFont val="Arial"/>
      </rPr>
      <t>Vendor</t>
    </r>
    <r>
      <rPr>
        <b/>
        <sz val="10"/>
        <rFont val="Arial"/>
      </rPr>
      <t xml:space="preserve"> </t>
    </r>
    <r>
      <rPr>
        <sz val="10"/>
        <color rgb="FF000000"/>
        <rFont val="Arial"/>
      </rPr>
      <t>Part Number or Item Name</t>
    </r>
  </si>
  <si>
    <t>Part Description</t>
  </si>
  <si>
    <t>Quantity</t>
  </si>
  <si>
    <t>Cost Each</t>
  </si>
  <si>
    <t>Purchase Link</t>
  </si>
  <si>
    <t>Date:</t>
  </si>
  <si>
    <t>Individual needing reimbursed/Vendor needing paid</t>
  </si>
  <si>
    <t>Person who submitted Purchase Request</t>
  </si>
  <si>
    <t>Vendor:</t>
  </si>
  <si>
    <t>Purpose/Specific Benefit to the Project: (Be as detailed as possible)</t>
  </si>
  <si>
    <t>Vendor Name</t>
  </si>
  <si>
    <t>Contact</t>
  </si>
  <si>
    <t>Address</t>
  </si>
  <si>
    <t>City</t>
  </si>
  <si>
    <t>State</t>
  </si>
  <si>
    <t>ZIP</t>
  </si>
  <si>
    <t>Phone</t>
  </si>
  <si>
    <t>Email</t>
  </si>
  <si>
    <t>Notes</t>
  </si>
  <si>
    <t>Fill out as much vendor information below as you can</t>
  </si>
  <si>
    <t>Digi-Key</t>
  </si>
  <si>
    <t>701 Brooks Avenue South</t>
  </si>
  <si>
    <t>Thief River Falls</t>
  </si>
  <si>
    <t>MN</t>
  </si>
  <si>
    <t>1-800-344-4539</t>
  </si>
  <si>
    <t>sales@digikey.com</t>
  </si>
  <si>
    <t>Attach cart export csv</t>
  </si>
  <si>
    <t>Name:</t>
  </si>
  <si>
    <t>Mouser Electronics</t>
  </si>
  <si>
    <t>Sales Dept</t>
  </si>
  <si>
    <t>1000 North Main Street</t>
  </si>
  <si>
    <t>Mansfield</t>
  </si>
  <si>
    <t>TX</t>
  </si>
  <si>
    <t>1-800-346-6873</t>
  </si>
  <si>
    <t>sales@mouser.com</t>
  </si>
  <si>
    <t>Include cart link in email</t>
  </si>
  <si>
    <t>Newark Electronics</t>
  </si>
  <si>
    <t>Newark</t>
  </si>
  <si>
    <t>33190 Collection Center Drive</t>
  </si>
  <si>
    <t>Chicago</t>
  </si>
  <si>
    <t>IL</t>
  </si>
  <si>
    <t>1-800-463-9275</t>
  </si>
  <si>
    <t>order@newark.com</t>
  </si>
  <si>
    <t>JLCPCB</t>
  </si>
  <si>
    <t>N/A</t>
  </si>
  <si>
    <t>86-755-2391-9769</t>
  </si>
  <si>
    <t>support@jlcpcb.com</t>
  </si>
  <si>
    <t>Bring completed form to business office in person</t>
  </si>
  <si>
    <t>Oshpark LLC</t>
  </si>
  <si>
    <t>OSHPARK</t>
  </si>
  <si>
    <t>support@oshpark.com</t>
  </si>
  <si>
    <t>Advanced Circuits</t>
  </si>
  <si>
    <t>21101 E. 32nd Pkwy.</t>
  </si>
  <si>
    <t>Aurora</t>
  </si>
  <si>
    <t>CO</t>
  </si>
  <si>
    <t>1-800-979-4722</t>
  </si>
  <si>
    <t>techsupport@4pcb.com</t>
  </si>
  <si>
    <t>Amazon.com, Inc.</t>
  </si>
  <si>
    <t>Include links to items.</t>
  </si>
  <si>
    <t>Room:</t>
  </si>
  <si>
    <t xml:space="preserve">City: </t>
  </si>
  <si>
    <t>Choose One (Please Circle)</t>
  </si>
  <si>
    <t>Need By Date:</t>
  </si>
  <si>
    <t>Invoice</t>
  </si>
  <si>
    <t xml:space="preserve">PRF Credit Card </t>
  </si>
  <si>
    <t>Univ. Credit Card</t>
  </si>
  <si>
    <t>Reimbursement</t>
  </si>
  <si>
    <t>Order</t>
  </si>
  <si>
    <t>WBSE</t>
  </si>
  <si>
    <t>GL Account</t>
  </si>
  <si>
    <t>%  or  $</t>
  </si>
  <si>
    <t>Begin Date</t>
  </si>
  <si>
    <t>Expiration</t>
  </si>
  <si>
    <t>Account Balance</t>
  </si>
  <si>
    <t>Date</t>
  </si>
  <si>
    <t>F.</t>
  </si>
  <si>
    <t xml:space="preserve">REQUISITION TOTAL     </t>
  </si>
  <si>
    <t>Shipping/Handling/Fees/Tip</t>
  </si>
  <si>
    <t>Dept. Head/ Advisor/PI:</t>
  </si>
  <si>
    <t>Business Office Use Only:</t>
  </si>
  <si>
    <t xml:space="preserve">Credit Card #  (last four only):     </t>
  </si>
  <si>
    <t xml:space="preserve">CC - Trans ID#
Reimbursement / Check payment - Ref. Doc#
</t>
  </si>
  <si>
    <t>Signature</t>
  </si>
  <si>
    <t>Reconciled:
Received:</t>
  </si>
  <si>
    <t>Comptroller:</t>
  </si>
  <si>
    <t>Order Placed By:</t>
  </si>
  <si>
    <t>Is there a discount? Yes _____ No _____  (Fill out the Form 41B)  If educational discount, track internally.  
Has an equipment screening been completed?   Yes _____  No _____   (Required for &gt;=$25,000 on Sponsored Accts, Desired for all other accounts)?  
Has the Request for Waiver of Competitive Bidding document been completed?  Yes _____  No _____  (Required for all single source acquisitions &gt;=$10,000).  
Is there proper documentation from the PI approving the purchase (signature, email, other ________________)?</t>
  </si>
  <si>
    <t>*YELLOW CELLS Mandatory For All Orders, Do Not Alter Formulas*</t>
  </si>
  <si>
    <t>Parts for ECE47700 Senior Design Project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</si>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</sst>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(#_);_(#_);_(&quot;&quot;??_);_(@_)"/>
    <numFmt numFmtId="165" formatCode="_(&quot;$&quot;* #,##0.00_);_(&quot;$&quot;* \(#,##0.00\);_(&quot;&quot;??_);_(@_)"/>
    <numFmt numFmtId="166" formatCode="mm/dd/yyyy"/>
    <numFmt numFmtId="167" formatCode="m/d"/>
    <numFmt numFmtId="168" formatCode="_(* #,##0_);_(* \(#,##0\);_(* &quot;-&quot;??_);_(@_)"/>
  </numFmts>
  <fonts count="19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b/>
      <i/>
      <sz val="16"/>
      <name val="Arial"/>
    </font>
    <font>
      <sz val="10"/>
      <color rgb="FF000000"/>
      <name val="Arial"/>
    </font>
    <font>
      <b/>
      <u/>
      <sz val="11"/>
      <name val="Arial"/>
    </font>
    <font>
      <b/>
      <sz val="9"/>
      <name val="Arial"/>
    </font>
    <font>
      <b/>
      <i/>
      <sz val="9"/>
      <name val="Arial"/>
    </font>
    <font>
      <b/>
      <u/>
      <sz val="9"/>
      <name val="Arial"/>
    </font>
    <font>
      <sz val="8"/>
      <name val="Arial"/>
    </font>
    <font>
      <b/>
      <sz val="11"/>
      <name val="Arial"/>
    </font>
    <font>
      <b/>
      <u/>
      <sz val="10"/>
      <name val="Arial"/>
    </font>
    <font>
      <b/>
      <sz val="11"/>
      <color rgb="FF3F3F3F"/>
      <name val="Calibri"/>
    </font>
    <font>
      <b/>
      <sz val="11"/>
      <color rgb="FFFFFFFF"/>
      <name val="Calibri"/>
    </font>
    <font>
      <sz val="7"/>
      <name val="Arial Narrow"/>
    </font>
    <font>
      <b/>
      <sz val="14"/>
      <name val="Arial"/>
    </font>
    <font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</fills>
  <borders count="10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3F3F3F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3F3F3F"/>
      </top>
      <bottom style="thin">
        <color rgb="FF3F3F3F"/>
      </bottom>
      <diagonal/>
    </border>
    <border>
      <left style="medium">
        <color rgb="FF000000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thin">
        <color rgb="FF000000"/>
      </bottom>
      <diagonal/>
    </border>
    <border>
      <left/>
      <right style="thin">
        <color rgb="FF000000"/>
      </right>
      <top style="double">
        <color rgb="FF3F3F3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4" fillId="3" borderId="9" xfId="0" applyFont="1" applyFill="1" applyBorder="1"/>
    <xf numFmtId="49" fontId="4" fillId="4" borderId="1" xfId="0" applyNumberFormat="1" applyFont="1" applyFill="1" applyBorder="1" applyAlignment="1">
      <alignment horizontal="left"/>
    </xf>
    <xf numFmtId="0" fontId="4" fillId="3" borderId="10" xfId="0" applyFont="1" applyFill="1" applyBorder="1"/>
    <xf numFmtId="0" fontId="6" fillId="3" borderId="0" xfId="0" applyFont="1" applyFill="1" applyAlignment="1"/>
    <xf numFmtId="164" fontId="4" fillId="4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4" fillId="3" borderId="11" xfId="0" applyFont="1" applyFill="1" applyBorder="1"/>
    <xf numFmtId="44" fontId="4" fillId="0" borderId="12" xfId="0" applyNumberFormat="1" applyFont="1" applyBorder="1" applyAlignment="1">
      <alignment horizontal="right"/>
    </xf>
    <xf numFmtId="0" fontId="4" fillId="3" borderId="13" xfId="0" applyFont="1" applyFill="1" applyBorder="1"/>
    <xf numFmtId="44" fontId="4" fillId="0" borderId="0" xfId="0" applyNumberFormat="1" applyFont="1" applyAlignment="1">
      <alignment horizontal="right"/>
    </xf>
    <xf numFmtId="0" fontId="4" fillId="3" borderId="14" xfId="0" applyFont="1" applyFill="1" applyBorder="1"/>
    <xf numFmtId="0" fontId="3" fillId="0" borderId="15" xfId="0" applyFont="1" applyBorder="1"/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18" xfId="0" applyFont="1" applyBorder="1" applyAlignment="1"/>
    <xf numFmtId="0" fontId="4" fillId="3" borderId="3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0" borderId="21" xfId="0" applyFont="1" applyBorder="1" applyAlignment="1"/>
    <xf numFmtId="0" fontId="3" fillId="0" borderId="23" xfId="0" applyFont="1" applyBorder="1" applyAlignment="1"/>
    <xf numFmtId="0" fontId="3" fillId="0" borderId="15" xfId="0" applyFont="1" applyBorder="1" applyAlignment="1"/>
    <xf numFmtId="0" fontId="3" fillId="0" borderId="23" xfId="0" applyFont="1" applyBorder="1"/>
    <xf numFmtId="0" fontId="8" fillId="3" borderId="3" xfId="0" applyFont="1" applyFill="1" applyBorder="1"/>
    <xf numFmtId="14" fontId="4" fillId="3" borderId="3" xfId="0" applyNumberFormat="1" applyFont="1" applyFill="1" applyBorder="1"/>
    <xf numFmtId="0" fontId="4" fillId="3" borderId="31" xfId="0" applyFont="1" applyFill="1" applyBorder="1"/>
    <xf numFmtId="0" fontId="4" fillId="3" borderId="33" xfId="0" applyFont="1" applyFill="1" applyBorder="1"/>
    <xf numFmtId="0" fontId="8" fillId="3" borderId="39" xfId="0" applyFont="1" applyFill="1" applyBorder="1" applyAlignment="1">
      <alignment horizontal="left"/>
    </xf>
    <xf numFmtId="0" fontId="8" fillId="3" borderId="40" xfId="0" applyFont="1" applyFill="1" applyBorder="1" applyAlignment="1">
      <alignment horizontal="left"/>
    </xf>
    <xf numFmtId="0" fontId="4" fillId="3" borderId="3" xfId="0" applyFont="1" applyFill="1" applyBorder="1" applyAlignment="1">
      <alignment vertical="top" wrapText="1"/>
    </xf>
    <xf numFmtId="0" fontId="8" fillId="3" borderId="47" xfId="0" applyFont="1" applyFill="1" applyBorder="1"/>
    <xf numFmtId="0" fontId="4" fillId="3" borderId="40" xfId="0" applyFont="1" applyFill="1" applyBorder="1"/>
    <xf numFmtId="0" fontId="8" fillId="3" borderId="54" xfId="0" applyFont="1" applyFill="1" applyBorder="1"/>
    <xf numFmtId="0" fontId="4" fillId="3" borderId="55" xfId="0" applyFont="1" applyFill="1" applyBorder="1"/>
    <xf numFmtId="0" fontId="8" fillId="3" borderId="56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left"/>
    </xf>
    <xf numFmtId="0" fontId="4" fillId="4" borderId="40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left"/>
    </xf>
    <xf numFmtId="0" fontId="4" fillId="4" borderId="60" xfId="0" applyFont="1" applyFill="1" applyBorder="1"/>
    <xf numFmtId="0" fontId="2" fillId="4" borderId="65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17" xfId="0" applyFont="1" applyBorder="1" applyAlignment="1">
      <alignment vertical="top" wrapText="1"/>
    </xf>
    <xf numFmtId="14" fontId="4" fillId="3" borderId="2" xfId="0" applyNumberFormat="1" applyFont="1" applyFill="1" applyBorder="1"/>
    <xf numFmtId="0" fontId="4" fillId="0" borderId="0" xfId="0" applyFont="1"/>
    <xf numFmtId="0" fontId="4" fillId="3" borderId="77" xfId="0" applyFont="1" applyFill="1" applyBorder="1"/>
    <xf numFmtId="0" fontId="8" fillId="3" borderId="82" xfId="0" applyFont="1" applyFill="1" applyBorder="1" applyAlignment="1">
      <alignment horizontal="left"/>
    </xf>
    <xf numFmtId="44" fontId="14" fillId="0" borderId="83" xfId="0" applyNumberFormat="1" applyFont="1" applyBorder="1" applyAlignment="1">
      <alignment horizontal="right"/>
    </xf>
    <xf numFmtId="0" fontId="3" fillId="0" borderId="0" xfId="0" applyFont="1"/>
    <xf numFmtId="44" fontId="15" fillId="5" borderId="88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99" xfId="0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166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center"/>
    </xf>
    <xf numFmtId="0" fontId="8" fillId="3" borderId="49" xfId="0" applyFont="1" applyFill="1" applyBorder="1" applyAlignment="1">
      <alignment horizontal="left"/>
    </xf>
    <xf numFmtId="0" fontId="3" fillId="0" borderId="51" xfId="0" applyFont="1" applyBorder="1"/>
    <xf numFmtId="0" fontId="4" fillId="4" borderId="41" xfId="0" applyFont="1" applyFill="1" applyBorder="1" applyAlignment="1">
      <alignment horizontal="left"/>
    </xf>
    <xf numFmtId="0" fontId="3" fillId="0" borderId="42" xfId="0" applyFont="1" applyBorder="1"/>
    <xf numFmtId="0" fontId="3" fillId="0" borderId="43" xfId="0" applyFont="1" applyBorder="1"/>
    <xf numFmtId="0" fontId="4" fillId="3" borderId="64" xfId="0" applyFont="1" applyFill="1" applyBorder="1"/>
    <xf numFmtId="0" fontId="3" fillId="0" borderId="50" xfId="0" applyFont="1" applyBorder="1"/>
    <xf numFmtId="0" fontId="3" fillId="0" borderId="80" xfId="0" applyFont="1" applyBorder="1"/>
    <xf numFmtId="0" fontId="2" fillId="3" borderId="49" xfId="0" applyFont="1" applyFill="1" applyBorder="1" applyAlignment="1">
      <alignment horizontal="center"/>
    </xf>
    <xf numFmtId="165" fontId="4" fillId="4" borderId="64" xfId="0" applyNumberFormat="1" applyFont="1" applyFill="1" applyBorder="1" applyAlignment="1">
      <alignment horizontal="left"/>
    </xf>
    <xf numFmtId="49" fontId="4" fillId="4" borderId="49" xfId="0" applyNumberFormat="1" applyFont="1" applyFill="1" applyBorder="1" applyAlignment="1">
      <alignment horizontal="left"/>
    </xf>
    <xf numFmtId="164" fontId="4" fillId="4" borderId="64" xfId="0" applyNumberFormat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2" fillId="3" borderId="64" xfId="0" applyFont="1" applyFill="1" applyBorder="1" applyAlignment="1">
      <alignment horizontal="center"/>
    </xf>
    <xf numFmtId="0" fontId="4" fillId="4" borderId="64" xfId="0" applyFont="1" applyFill="1" applyBorder="1" applyAlignment="1"/>
    <xf numFmtId="0" fontId="4" fillId="4" borderId="49" xfId="0" applyFont="1" applyFill="1" applyBorder="1" applyAlignment="1"/>
    <xf numFmtId="0" fontId="4" fillId="4" borderId="64" xfId="0" applyFont="1" applyFill="1" applyBorder="1"/>
    <xf numFmtId="14" fontId="4" fillId="4" borderId="64" xfId="0" applyNumberFormat="1" applyFont="1" applyFill="1" applyBorder="1" applyAlignment="1">
      <alignment horizontal="center"/>
    </xf>
    <xf numFmtId="0" fontId="4" fillId="3" borderId="49" xfId="0" applyFont="1" applyFill="1" applyBorder="1"/>
    <xf numFmtId="14" fontId="4" fillId="3" borderId="64" xfId="0" applyNumberFormat="1" applyFont="1" applyFill="1" applyBorder="1"/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18" xfId="0" applyFont="1" applyBorder="1"/>
    <xf numFmtId="0" fontId="3" fillId="0" borderId="32" xfId="0" applyFont="1" applyBorder="1"/>
    <xf numFmtId="0" fontId="9" fillId="3" borderId="34" xfId="0" applyFont="1" applyFill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4" fillId="0" borderId="0" xfId="0" applyFont="1" applyAlignment="1">
      <alignment horizontal="center"/>
    </xf>
    <xf numFmtId="0" fontId="8" fillId="3" borderId="70" xfId="0" applyFont="1" applyFill="1" applyBorder="1" applyAlignment="1">
      <alignment vertical="center"/>
    </xf>
    <xf numFmtId="0" fontId="3" fillId="0" borderId="29" xfId="0" applyFont="1" applyBorder="1"/>
    <xf numFmtId="0" fontId="3" fillId="0" borderId="72" xfId="0" applyFont="1" applyBorder="1"/>
    <xf numFmtId="0" fontId="3" fillId="0" borderId="75" xfId="0" applyFont="1" applyBorder="1"/>
    <xf numFmtId="0" fontId="3" fillId="0" borderId="76" xfId="0" applyFont="1" applyBorder="1"/>
    <xf numFmtId="0" fontId="4" fillId="4" borderId="64" xfId="0" applyFont="1" applyFill="1" applyBorder="1" applyAlignment="1">
      <alignment horizontal="center"/>
    </xf>
    <xf numFmtId="0" fontId="2" fillId="3" borderId="64" xfId="0" applyFont="1" applyFill="1" applyBorder="1" applyAlignment="1">
      <alignment horizontal="center" wrapText="1"/>
    </xf>
    <xf numFmtId="0" fontId="8" fillId="3" borderId="58" xfId="0" applyFont="1" applyFill="1" applyBorder="1" applyAlignment="1">
      <alignment horizontal="left"/>
    </xf>
    <xf numFmtId="0" fontId="3" fillId="0" borderId="59" xfId="0" applyFont="1" applyBorder="1"/>
    <xf numFmtId="0" fontId="2" fillId="4" borderId="66" xfId="0" applyFont="1" applyFill="1" applyBorder="1" applyAlignment="1">
      <alignment horizontal="center" vertical="center"/>
    </xf>
    <xf numFmtId="0" fontId="3" fillId="0" borderId="67" xfId="0" applyFont="1" applyBorder="1"/>
    <xf numFmtId="0" fontId="3" fillId="0" borderId="68" xfId="0" applyFont="1" applyBorder="1"/>
    <xf numFmtId="0" fontId="3" fillId="0" borderId="69" xfId="0" applyFont="1" applyBorder="1"/>
    <xf numFmtId="0" fontId="8" fillId="3" borderId="77" xfId="0" applyFont="1" applyFill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/>
    <xf numFmtId="0" fontId="4" fillId="3" borderId="52" xfId="0" applyFont="1" applyFill="1" applyBorder="1" applyAlignment="1">
      <alignment horizontal="right" wrapText="1"/>
    </xf>
    <xf numFmtId="0" fontId="3" fillId="0" borderId="57" xfId="0" applyFont="1" applyBorder="1"/>
    <xf numFmtId="0" fontId="3" fillId="0" borderId="100" xfId="0" applyFont="1" applyBorder="1"/>
    <xf numFmtId="0" fontId="3" fillId="0" borderId="94" xfId="0" applyFont="1" applyBorder="1"/>
    <xf numFmtId="0" fontId="3" fillId="0" borderId="22" xfId="0" applyFont="1" applyBorder="1"/>
    <xf numFmtId="0" fontId="3" fillId="0" borderId="95" xfId="0" applyFont="1" applyBorder="1"/>
    <xf numFmtId="0" fontId="16" fillId="3" borderId="91" xfId="0" applyFont="1" applyFill="1" applyBorder="1" applyAlignment="1">
      <alignment horizontal="left" vertical="center" wrapText="1"/>
    </xf>
    <xf numFmtId="0" fontId="3" fillId="0" borderId="92" xfId="0" applyFont="1" applyBorder="1"/>
    <xf numFmtId="0" fontId="3" fillId="0" borderId="93" xfId="0" applyFont="1" applyBorder="1"/>
    <xf numFmtId="0" fontId="3" fillId="0" borderId="17" xfId="0" applyFont="1" applyBorder="1"/>
    <xf numFmtId="0" fontId="3" fillId="0" borderId="102" xfId="0" applyFont="1" applyBorder="1"/>
    <xf numFmtId="0" fontId="3" fillId="0" borderId="62" xfId="0" applyFont="1" applyBorder="1"/>
    <xf numFmtId="0" fontId="3" fillId="0" borderId="63" xfId="0" applyFont="1" applyBorder="1"/>
    <xf numFmtId="0" fontId="17" fillId="4" borderId="52" xfId="0" applyFont="1" applyFill="1" applyBorder="1" applyAlignment="1">
      <alignment horizontal="center" wrapText="1"/>
    </xf>
    <xf numFmtId="0" fontId="3" fillId="0" borderId="30" xfId="0" applyFont="1" applyBorder="1"/>
    <xf numFmtId="0" fontId="3" fillId="0" borderId="61" xfId="0" applyFont="1" applyBorder="1"/>
    <xf numFmtId="0" fontId="3" fillId="0" borderId="101" xfId="0" applyFont="1" applyBorder="1"/>
    <xf numFmtId="0" fontId="4" fillId="3" borderId="91" xfId="0" applyFont="1" applyFill="1" applyBorder="1" applyAlignment="1">
      <alignment vertical="top" wrapText="1"/>
    </xf>
    <xf numFmtId="0" fontId="3" fillId="0" borderId="96" xfId="0" applyFont="1" applyBorder="1"/>
    <xf numFmtId="0" fontId="4" fillId="3" borderId="98" xfId="0" applyFont="1" applyFill="1" applyBorder="1" applyAlignment="1">
      <alignment horizontal="right"/>
    </xf>
    <xf numFmtId="168" fontId="15" fillId="5" borderId="87" xfId="0" applyNumberFormat="1" applyFont="1" applyFill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4" fillId="4" borderId="70" xfId="0" applyFont="1" applyFill="1" applyBorder="1" applyAlignment="1">
      <alignment horizontal="center"/>
    </xf>
    <xf numFmtId="0" fontId="15" fillId="5" borderId="87" xfId="0" applyFont="1" applyFill="1" applyBorder="1" applyAlignment="1">
      <alignment horizontal="left"/>
    </xf>
    <xf numFmtId="0" fontId="15" fillId="5" borderId="84" xfId="0" applyFont="1" applyFill="1" applyBorder="1" applyAlignment="1">
      <alignment horizontal="left"/>
    </xf>
    <xf numFmtId="0" fontId="4" fillId="4" borderId="70" xfId="0" applyFont="1" applyFill="1" applyBorder="1" applyAlignment="1">
      <alignment horizontal="center" wrapText="1"/>
    </xf>
    <xf numFmtId="0" fontId="4" fillId="4" borderId="91" xfId="0" applyFont="1" applyFill="1" applyBorder="1" applyAlignment="1">
      <alignment vertical="top"/>
    </xf>
    <xf numFmtId="0" fontId="3" fillId="0" borderId="97" xfId="0" applyFont="1" applyBorder="1"/>
    <xf numFmtId="44" fontId="15" fillId="5" borderId="87" xfId="0" applyNumberFormat="1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 vertical="top"/>
    </xf>
    <xf numFmtId="0" fontId="3" fillId="0" borderId="45" xfId="0" applyFont="1" applyBorder="1"/>
    <xf numFmtId="0" fontId="3" fillId="0" borderId="46" xfId="0" applyFont="1" applyBorder="1"/>
    <xf numFmtId="0" fontId="3" fillId="0" borderId="48" xfId="0" applyFont="1" applyBorder="1"/>
    <xf numFmtId="0" fontId="9" fillId="3" borderId="37" xfId="0" applyFont="1" applyFill="1" applyBorder="1" applyAlignment="1">
      <alignment horizontal="center"/>
    </xf>
    <xf numFmtId="0" fontId="3" fillId="0" borderId="38" xfId="0" applyFont="1" applyBorder="1"/>
    <xf numFmtId="0" fontId="8" fillId="0" borderId="15" xfId="0" applyFont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4" xfId="0" applyFont="1" applyBorder="1"/>
    <xf numFmtId="0" fontId="8" fillId="0" borderId="0" xfId="0" applyFont="1" applyAlignment="1">
      <alignment horizontal="right"/>
    </xf>
    <xf numFmtId="0" fontId="2" fillId="4" borderId="28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left"/>
    </xf>
    <xf numFmtId="0" fontId="3" fillId="0" borderId="89" xfId="0" applyFont="1" applyBorder="1"/>
    <xf numFmtId="0" fontId="3" fillId="0" borderId="90" xfId="0" applyFont="1" applyBorder="1"/>
    <xf numFmtId="49" fontId="11" fillId="4" borderId="52" xfId="0" applyNumberFormat="1" applyFont="1" applyFill="1" applyBorder="1" applyAlignment="1">
      <alignment horizontal="center" vertical="center" wrapText="1"/>
    </xf>
    <xf numFmtId="0" fontId="3" fillId="0" borderId="53" xfId="0" applyFont="1" applyBorder="1"/>
    <xf numFmtId="0" fontId="8" fillId="3" borderId="64" xfId="0" applyFont="1" applyFill="1" applyBorder="1" applyAlignment="1">
      <alignment horizontal="left" wrapText="1"/>
    </xf>
    <xf numFmtId="0" fontId="13" fillId="4" borderId="4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3" borderId="70" xfId="0" applyFont="1" applyFill="1" applyBorder="1" applyAlignment="1">
      <alignment horizontal="center" wrapText="1"/>
    </xf>
    <xf numFmtId="0" fontId="3" fillId="0" borderId="71" xfId="0" applyFont="1" applyBorder="1"/>
    <xf numFmtId="0" fontId="3" fillId="0" borderId="73" xfId="0" applyFont="1" applyBorder="1"/>
    <xf numFmtId="0" fontId="3" fillId="0" borderId="74" xfId="0" applyFont="1" applyBorder="1"/>
    <xf numFmtId="14" fontId="4" fillId="0" borderId="0" xfId="0" applyNumberFormat="1" applyFont="1" applyAlignment="1">
      <alignment horizontal="center"/>
    </xf>
    <xf numFmtId="14" fontId="4" fillId="4" borderId="25" xfId="0" applyNumberFormat="1" applyFont="1" applyFill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166" fontId="4" fillId="4" borderId="41" xfId="0" applyNumberFormat="1" applyFont="1" applyFill="1" applyBorder="1" applyAlignment="1">
      <alignment horizontal="left"/>
    </xf>
    <xf numFmtId="167" fontId="4" fillId="3" borderId="81" xfId="0" applyNumberFormat="1" applyFont="1" applyFill="1" applyBorder="1"/>
    <xf numFmtId="167" fontId="4" fillId="3" borderId="64" xfId="0" applyNumberFormat="1" applyFont="1" applyFill="1" applyBorder="1"/>
  </cellXfs>
  <cellStyles count="1">
    <cellStyle name="Normal" xfId="0" builtinId="0"/>
  </cellStyles>
  <dxfs count="2">
    <dxf>
      <fill>
        <patternFill patternType="solid">
          <fgColor rgb="FFFCE8B2"/>
          <bgColor rgb="FFFCE8B2"/>
        </patternFill>
      </fill>
    </dxf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0"/>
  <sheetViews>
    <sheetView topLeftCell="A16" workbookViewId="0">
      <selection activeCell="B27" sqref="B27"/>
    </sheetView>
  </sheetViews>
  <sheetFormatPr defaultColWidth="14.42578125" defaultRowHeight="15" customHeight="1" x14ac:dyDescent="0.2"/>
  <cols>
    <col min="1" max="1" width="35.7109375" customWidth="1"/>
    <col min="2" max="2" width="25.42578125" customWidth="1"/>
    <col min="3" max="3" width="22.7109375" customWidth="1"/>
    <col min="4" max="5" width="34.85546875" customWidth="1"/>
    <col min="6" max="6" width="18.28515625" customWidth="1"/>
  </cols>
  <sheetData>
    <row r="1" spans="1:5" ht="15" customHeight="1" x14ac:dyDescent="0.2">
      <c r="A1" s="62" t="s">
        <v>0</v>
      </c>
      <c r="B1" s="63"/>
      <c r="C1" s="63"/>
      <c r="D1" s="63"/>
    </row>
    <row r="2" spans="1:5" ht="15" customHeight="1" x14ac:dyDescent="0.2">
      <c r="A2" s="2" t="s">
        <v>2</v>
      </c>
      <c r="B2" s="8"/>
      <c r="D2" s="9"/>
    </row>
    <row r="3" spans="1:5" ht="15" customHeight="1" x14ac:dyDescent="0.2">
      <c r="A3" s="2" t="s">
        <v>8</v>
      </c>
      <c r="B3" s="8"/>
      <c r="D3" s="10" t="s">
        <v>9</v>
      </c>
    </row>
    <row r="4" spans="1:5" ht="15" customHeight="1" x14ac:dyDescent="0.2">
      <c r="A4" s="2" t="s">
        <v>10</v>
      </c>
      <c r="B4" s="8"/>
      <c r="D4" s="10" t="str">
        <f>CONCATENATE("SnrDes EE",B5," #",B6)</f>
        <v>SnrDes EE #</v>
      </c>
    </row>
    <row r="5" spans="1:5" ht="15" customHeight="1" x14ac:dyDescent="0.2">
      <c r="A5" s="2" t="s">
        <v>11</v>
      </c>
      <c r="B5" s="8"/>
      <c r="D5" s="10"/>
    </row>
    <row r="6" spans="1:5" ht="15" customHeight="1" x14ac:dyDescent="0.2">
      <c r="A6" s="2" t="s">
        <v>12</v>
      </c>
      <c r="B6" s="8"/>
      <c r="D6" s="10" t="s">
        <v>13</v>
      </c>
    </row>
    <row r="7" spans="1:5" ht="15" customHeight="1" x14ac:dyDescent="0.2">
      <c r="A7" s="2" t="s">
        <v>14</v>
      </c>
      <c r="B7" s="8"/>
      <c r="D7" t="str">
        <f>CONCATENATE("ECE/",B3,"/Team",B6,"/Hathorn/7600000796")</f>
        <v>ECE//Team/Hathorn/7600000796</v>
      </c>
    </row>
    <row r="8" spans="1:5" ht="15" customHeight="1" x14ac:dyDescent="0.2">
      <c r="A8" s="2" t="s">
        <v>15</v>
      </c>
      <c r="B8" s="8"/>
      <c r="E8" s="14"/>
    </row>
    <row r="10" spans="1:5" ht="15" customHeight="1" x14ac:dyDescent="0.2">
      <c r="A10" s="62" t="s">
        <v>17</v>
      </c>
      <c r="B10" s="63"/>
      <c r="C10" s="63"/>
      <c r="D10" s="63"/>
    </row>
    <row r="11" spans="1:5" ht="15" customHeight="1" x14ac:dyDescent="0.2">
      <c r="A11" s="69" t="s">
        <v>18</v>
      </c>
      <c r="B11" s="64" t="s">
        <v>19</v>
      </c>
      <c r="C11" s="65" t="str">
        <f>VLOOKUP(B11,'Common Vendors'!A2:I999,9,FALSE)</f>
        <v>Fill out as much vendor information below as you can</v>
      </c>
      <c r="D11" s="63"/>
    </row>
    <row r="12" spans="1:5" ht="15" customHeight="1" x14ac:dyDescent="0.2">
      <c r="A12" s="63"/>
      <c r="B12" s="63"/>
      <c r="C12" s="63"/>
      <c r="D12" s="63"/>
    </row>
    <row r="13" spans="1:5" ht="15" customHeight="1" x14ac:dyDescent="0.2">
      <c r="A13" s="2" t="s">
        <v>20</v>
      </c>
    </row>
    <row r="14" spans="1:5" ht="15" customHeight="1" x14ac:dyDescent="0.2">
      <c r="A14" s="2" t="s">
        <v>21</v>
      </c>
    </row>
    <row r="15" spans="1:5" ht="15" customHeight="1" x14ac:dyDescent="0.2">
      <c r="A15" s="2" t="s">
        <v>22</v>
      </c>
    </row>
    <row r="16" spans="1:5" ht="15" customHeight="1" x14ac:dyDescent="0.2">
      <c r="A16" s="2" t="s">
        <v>23</v>
      </c>
    </row>
    <row r="17" spans="1:5" ht="15" customHeight="1" x14ac:dyDescent="0.2">
      <c r="A17" s="2" t="s">
        <v>24</v>
      </c>
    </row>
    <row r="18" spans="1:5" ht="15" customHeight="1" x14ac:dyDescent="0.2">
      <c r="A18" s="2" t="s">
        <v>25</v>
      </c>
    </row>
    <row r="19" spans="1:5" ht="15" customHeight="1" x14ac:dyDescent="0.2">
      <c r="A19" s="2" t="s">
        <v>26</v>
      </c>
    </row>
    <row r="20" spans="1:5" ht="15" customHeight="1" x14ac:dyDescent="0.2">
      <c r="A20" s="2" t="s">
        <v>27</v>
      </c>
    </row>
    <row r="22" spans="1:5" ht="15" customHeight="1" x14ac:dyDescent="0.2">
      <c r="A22" s="62" t="s">
        <v>28</v>
      </c>
      <c r="B22" s="63"/>
      <c r="C22" s="63"/>
      <c r="D22" s="63"/>
    </row>
    <row r="23" spans="1:5" ht="15" customHeight="1" x14ac:dyDescent="0.2">
      <c r="A23" s="2" t="s">
        <v>29</v>
      </c>
      <c r="B23" s="68">
        <f ca="1">TODAY()+7</f>
        <v>43720</v>
      </c>
      <c r="C23" s="63"/>
      <c r="D23" s="63"/>
    </row>
    <row r="24" spans="1:5" ht="15" customHeight="1" x14ac:dyDescent="0.2">
      <c r="A24" s="67" t="s">
        <v>30</v>
      </c>
      <c r="B24" s="66" t="s">
        <v>119</v>
      </c>
      <c r="C24" s="63"/>
      <c r="D24" s="63"/>
    </row>
    <row r="25" spans="1:5" ht="15" customHeight="1" x14ac:dyDescent="0.2">
      <c r="A25" s="63"/>
      <c r="B25" s="63"/>
      <c r="C25" s="63"/>
      <c r="D25" s="63"/>
    </row>
    <row r="26" spans="1:5" ht="15" customHeight="1" x14ac:dyDescent="0.2">
      <c r="A26" s="63"/>
      <c r="B26" s="63"/>
      <c r="C26" s="63"/>
      <c r="D26" s="63"/>
    </row>
    <row r="27" spans="1:5" ht="15" customHeight="1" x14ac:dyDescent="0.2">
      <c r="B27" t="s">
        <v>120</v>
      </c>
    </row>
    <row r="28" spans="1:5" ht="15" customHeight="1" x14ac:dyDescent="0.2">
      <c r="A28" s="26" t="s">
        <v>31</v>
      </c>
      <c r="B28" s="28" t="s">
        <v>32</v>
      </c>
      <c r="C28" s="28" t="s">
        <v>33</v>
      </c>
      <c r="D28" s="26" t="s">
        <v>34</v>
      </c>
      <c r="E28" s="29" t="s">
        <v>35</v>
      </c>
    </row>
    <row r="29" spans="1:5" ht="15" customHeight="1" x14ac:dyDescent="0.2">
      <c r="B29" s="30"/>
      <c r="C29" s="30"/>
      <c r="E29" s="31"/>
    </row>
    <row r="30" spans="1:5" ht="15" customHeight="1" x14ac:dyDescent="0.2">
      <c r="B30" s="32"/>
      <c r="C30" s="32"/>
      <c r="E30" s="22"/>
    </row>
    <row r="31" spans="1:5" ht="15" customHeight="1" x14ac:dyDescent="0.2">
      <c r="B31" s="32"/>
      <c r="C31" s="32"/>
      <c r="E31" s="22"/>
    </row>
    <row r="32" spans="1:5" ht="15" customHeight="1" x14ac:dyDescent="0.2">
      <c r="B32" s="32"/>
      <c r="C32" s="32"/>
      <c r="E32" s="22"/>
    </row>
    <row r="33" spans="2:5" ht="15" customHeight="1" x14ac:dyDescent="0.2">
      <c r="B33" s="32"/>
      <c r="C33" s="32"/>
      <c r="E33" s="22"/>
    </row>
    <row r="34" spans="2:5" ht="15" customHeight="1" x14ac:dyDescent="0.2">
      <c r="B34" s="32"/>
      <c r="C34" s="32"/>
      <c r="E34" s="22"/>
    </row>
    <row r="35" spans="2:5" ht="15" customHeight="1" x14ac:dyDescent="0.2">
      <c r="B35" s="32"/>
      <c r="C35" s="32"/>
      <c r="E35" s="22"/>
    </row>
    <row r="36" spans="2:5" ht="15" customHeight="1" x14ac:dyDescent="0.2">
      <c r="B36" s="32"/>
      <c r="C36" s="32"/>
      <c r="E36" s="22"/>
    </row>
    <row r="37" spans="2:5" ht="15" customHeight="1" x14ac:dyDescent="0.2">
      <c r="B37" s="32"/>
      <c r="C37" s="32"/>
      <c r="E37" s="22"/>
    </row>
    <row r="38" spans="2:5" ht="15" customHeight="1" x14ac:dyDescent="0.2">
      <c r="B38" s="32"/>
      <c r="C38" s="32"/>
      <c r="E38" s="22"/>
    </row>
    <row r="39" spans="2:5" ht="15" customHeight="1" x14ac:dyDescent="0.2">
      <c r="B39" s="32"/>
      <c r="C39" s="32"/>
      <c r="E39" s="22"/>
    </row>
    <row r="40" spans="2:5" ht="12.75" x14ac:dyDescent="0.2">
      <c r="B40" s="32"/>
      <c r="C40" s="32"/>
      <c r="E40" s="22"/>
    </row>
    <row r="41" spans="2:5" ht="12.75" x14ac:dyDescent="0.2">
      <c r="B41" s="32"/>
      <c r="C41" s="32"/>
      <c r="E41" s="22"/>
    </row>
    <row r="42" spans="2:5" ht="12.75" x14ac:dyDescent="0.2">
      <c r="B42" s="32"/>
      <c r="C42" s="32"/>
      <c r="E42" s="22"/>
    </row>
    <row r="43" spans="2:5" ht="12.75" x14ac:dyDescent="0.2">
      <c r="B43" s="32"/>
      <c r="C43" s="32"/>
      <c r="E43" s="22"/>
    </row>
    <row r="44" spans="2:5" ht="12.75" x14ac:dyDescent="0.2">
      <c r="B44" s="32"/>
      <c r="C44" s="32"/>
      <c r="E44" s="22"/>
    </row>
    <row r="45" spans="2:5" ht="12.75" x14ac:dyDescent="0.2">
      <c r="B45" s="32"/>
      <c r="C45" s="32"/>
      <c r="E45" s="22"/>
    </row>
    <row r="46" spans="2:5" ht="12.75" x14ac:dyDescent="0.2">
      <c r="B46" s="32"/>
      <c r="C46" s="32"/>
      <c r="E46" s="22"/>
    </row>
    <row r="47" spans="2:5" ht="12.75" x14ac:dyDescent="0.2">
      <c r="B47" s="32"/>
      <c r="C47" s="32"/>
      <c r="E47" s="22"/>
    </row>
    <row r="48" spans="2:5" ht="12.75" x14ac:dyDescent="0.2">
      <c r="B48" s="32"/>
      <c r="C48" s="32"/>
      <c r="E48" s="22"/>
    </row>
    <row r="49" spans="2:5" ht="12.75" x14ac:dyDescent="0.2">
      <c r="B49" s="32"/>
      <c r="C49" s="32"/>
      <c r="E49" s="22"/>
    </row>
    <row r="50" spans="2:5" ht="12.75" x14ac:dyDescent="0.2">
      <c r="B50" s="32"/>
      <c r="C50" s="32"/>
      <c r="E50" s="22"/>
    </row>
    <row r="51" spans="2:5" ht="12.75" x14ac:dyDescent="0.2">
      <c r="B51" s="32"/>
      <c r="C51" s="32"/>
      <c r="E51" s="22"/>
    </row>
    <row r="52" spans="2:5" ht="12.75" x14ac:dyDescent="0.2">
      <c r="B52" s="32"/>
      <c r="C52" s="32"/>
      <c r="E52" s="22"/>
    </row>
    <row r="53" spans="2:5" ht="12.75" x14ac:dyDescent="0.2">
      <c r="B53" s="32"/>
      <c r="C53" s="32"/>
      <c r="E53" s="22"/>
    </row>
    <row r="54" spans="2:5" ht="12.75" x14ac:dyDescent="0.2">
      <c r="B54" s="32"/>
      <c r="C54" s="32"/>
      <c r="E54" s="22"/>
    </row>
    <row r="55" spans="2:5" ht="12.75" x14ac:dyDescent="0.2">
      <c r="B55" s="32"/>
      <c r="C55" s="32"/>
      <c r="E55" s="22"/>
    </row>
    <row r="56" spans="2:5" ht="12.75" x14ac:dyDescent="0.2">
      <c r="B56" s="32"/>
      <c r="C56" s="32"/>
      <c r="E56" s="22"/>
    </row>
    <row r="57" spans="2:5" ht="12.75" x14ac:dyDescent="0.2">
      <c r="B57" s="32"/>
      <c r="C57" s="32"/>
      <c r="E57" s="22"/>
    </row>
    <row r="58" spans="2:5" ht="12.75" x14ac:dyDescent="0.2">
      <c r="B58" s="32"/>
      <c r="C58" s="32"/>
      <c r="E58" s="22"/>
    </row>
    <row r="59" spans="2:5" ht="12.75" x14ac:dyDescent="0.2">
      <c r="B59" s="32"/>
      <c r="C59" s="32"/>
      <c r="E59" s="22"/>
    </row>
    <row r="60" spans="2:5" ht="12.75" x14ac:dyDescent="0.2">
      <c r="B60" s="32"/>
      <c r="C60" s="32"/>
      <c r="E60" s="22"/>
    </row>
  </sheetData>
  <mergeCells count="9">
    <mergeCell ref="A10:D10"/>
    <mergeCell ref="A1:D1"/>
    <mergeCell ref="B11:B12"/>
    <mergeCell ref="C11:D12"/>
    <mergeCell ref="B24:D26"/>
    <mergeCell ref="A24:A26"/>
    <mergeCell ref="A22:D22"/>
    <mergeCell ref="B23:D23"/>
    <mergeCell ref="A11:A12"/>
  </mergeCells>
  <conditionalFormatting sqref="B13:B20">
    <cfRule type="expression" dxfId="1" priority="1">
      <formula>$B$11&lt;&gt;"Custom"</formula>
    </cfRule>
  </conditionalFormatting>
  <conditionalFormatting sqref="C11:C12">
    <cfRule type="notContainsBlanks" dxfId="0" priority="2">
      <formula>LEN(TRIM(C11))&gt;0</formula>
    </cfRule>
  </conditionalFormatting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'Common Vendors'!$A$2:$A999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00"/>
  <sheetViews>
    <sheetView showGridLines="0" tabSelected="1" workbookViewId="0">
      <selection activeCell="M8" sqref="M8:T11"/>
    </sheetView>
  </sheetViews>
  <sheetFormatPr defaultColWidth="14.42578125" defaultRowHeight="15" customHeight="1" x14ac:dyDescent="0.2"/>
  <cols>
    <col min="1" max="1" width="9.140625" customWidth="1"/>
    <col min="2" max="2" width="1.42578125" customWidth="1"/>
    <col min="3" max="3" width="6.28515625" customWidth="1"/>
    <col min="4" max="4" width="6.85546875" customWidth="1"/>
    <col min="5" max="5" width="11.7109375" customWidth="1"/>
    <col min="6" max="6" width="2.85546875" customWidth="1"/>
    <col min="7" max="7" width="2" customWidth="1"/>
    <col min="8" max="9" width="1.7109375" customWidth="1"/>
    <col min="10" max="10" width="19.28515625" customWidth="1"/>
    <col min="11" max="11" width="9.7109375" customWidth="1"/>
    <col min="12" max="12" width="1.7109375" customWidth="1"/>
    <col min="13" max="13" width="16.140625" customWidth="1"/>
    <col min="14" max="14" width="7.42578125" customWidth="1"/>
    <col min="15" max="15" width="12" customWidth="1"/>
    <col min="16" max="16" width="13.140625" customWidth="1"/>
    <col min="17" max="17" width="5.28515625" customWidth="1"/>
    <col min="18" max="18" width="3.28515625" customWidth="1"/>
    <col min="19" max="19" width="7.42578125" customWidth="1"/>
    <col min="20" max="20" width="8.140625" customWidth="1"/>
    <col min="21" max="21" width="6.42578125" customWidth="1"/>
    <col min="22" max="22" width="4" customWidth="1"/>
    <col min="23" max="23" width="3.42578125" customWidth="1"/>
    <col min="24" max="24" width="2.5703125" customWidth="1"/>
    <col min="25" max="25" width="7.85546875" customWidth="1"/>
    <col min="26" max="26" width="1.28515625" customWidth="1"/>
    <col min="27" max="27" width="2.28515625" customWidth="1"/>
    <col min="28" max="28" width="4.85546875" customWidth="1"/>
    <col min="29" max="29" width="1.5703125" customWidth="1"/>
    <col min="30" max="30" width="4" customWidth="1"/>
    <col min="31" max="31" width="13.5703125" customWidth="1"/>
    <col min="32" max="40" width="9.140625" customWidth="1"/>
  </cols>
  <sheetData>
    <row r="1" spans="1:40" ht="13.5" customHeight="1" x14ac:dyDescent="0.2">
      <c r="A1" s="4"/>
      <c r="B1" s="6"/>
      <c r="C1" s="90" t="s">
        <v>7</v>
      </c>
      <c r="D1" s="91"/>
      <c r="E1" s="91"/>
      <c r="F1" s="91"/>
      <c r="G1" s="91"/>
      <c r="H1" s="91"/>
      <c r="I1" s="91"/>
      <c r="J1" s="92"/>
      <c r="K1" s="11"/>
      <c r="L1" s="13"/>
      <c r="M1" s="155" t="s">
        <v>16</v>
      </c>
      <c r="N1" s="91"/>
      <c r="O1" s="91"/>
      <c r="P1" s="91"/>
      <c r="Q1" s="91"/>
      <c r="R1" s="91"/>
      <c r="S1" s="91"/>
      <c r="T1" s="92"/>
      <c r="U1" s="17"/>
      <c r="V1" s="17"/>
      <c r="W1" s="17"/>
      <c r="X1" s="17"/>
      <c r="Y1" s="17"/>
      <c r="Z1" s="17"/>
      <c r="AA1" s="17"/>
      <c r="AB1" s="17"/>
      <c r="AC1" s="17"/>
      <c r="AD1" s="17"/>
      <c r="AE1" s="19"/>
      <c r="AF1" s="4"/>
      <c r="AG1" s="4"/>
      <c r="AH1" s="4"/>
      <c r="AI1" s="4"/>
      <c r="AJ1" s="4"/>
      <c r="AK1" s="4"/>
      <c r="AL1" s="4"/>
      <c r="AM1" s="4"/>
      <c r="AN1" s="4"/>
    </row>
    <row r="2" spans="1:40" ht="14.25" customHeight="1" x14ac:dyDescent="0.2">
      <c r="A2" s="4"/>
      <c r="B2" s="21"/>
      <c r="C2" s="93"/>
      <c r="D2" s="63"/>
      <c r="E2" s="63"/>
      <c r="F2" s="63"/>
      <c r="G2" s="63"/>
      <c r="H2" s="63"/>
      <c r="I2" s="63"/>
      <c r="J2" s="94"/>
      <c r="K2" s="4"/>
      <c r="L2" s="4"/>
      <c r="M2" s="93"/>
      <c r="N2" s="63"/>
      <c r="O2" s="63"/>
      <c r="P2" s="63"/>
      <c r="Q2" s="63"/>
      <c r="R2" s="63"/>
      <c r="S2" s="63"/>
      <c r="T2" s="94"/>
      <c r="U2" s="154"/>
      <c r="V2" s="63"/>
      <c r="W2" s="63"/>
      <c r="X2" s="63"/>
      <c r="Y2" s="167"/>
      <c r="Z2" s="63"/>
      <c r="AA2" s="63"/>
      <c r="AB2" s="63"/>
      <c r="AC2" s="63"/>
      <c r="AD2" s="23"/>
      <c r="AE2" s="24"/>
      <c r="AF2" s="4"/>
      <c r="AG2" s="4"/>
      <c r="AH2" s="4"/>
      <c r="AI2" s="4"/>
      <c r="AJ2" s="4"/>
      <c r="AK2" s="4"/>
      <c r="AL2" s="4"/>
      <c r="AM2" s="4"/>
      <c r="AN2" s="4"/>
    </row>
    <row r="3" spans="1:40" ht="18" customHeight="1" x14ac:dyDescent="0.2">
      <c r="A3" s="4"/>
      <c r="B3" s="25"/>
      <c r="C3" s="93"/>
      <c r="D3" s="63"/>
      <c r="E3" s="63"/>
      <c r="F3" s="63"/>
      <c r="G3" s="63"/>
      <c r="H3" s="63"/>
      <c r="I3" s="63"/>
      <c r="J3" s="94"/>
      <c r="K3" s="27"/>
      <c r="L3" s="27"/>
      <c r="M3" s="156"/>
      <c r="N3" s="122"/>
      <c r="O3" s="122"/>
      <c r="P3" s="122"/>
      <c r="Q3" s="122"/>
      <c r="R3" s="122"/>
      <c r="S3" s="122"/>
      <c r="T3" s="157"/>
      <c r="U3" s="154" t="s">
        <v>36</v>
      </c>
      <c r="V3" s="127"/>
      <c r="W3" s="174">
        <f ca="1">TODAY()</f>
        <v>43713</v>
      </c>
      <c r="X3" s="175"/>
      <c r="Y3" s="175"/>
      <c r="Z3" s="175"/>
      <c r="AA3" s="175"/>
      <c r="AB3" s="175"/>
      <c r="AC3" s="176"/>
      <c r="AD3" s="23"/>
      <c r="AE3" s="24"/>
      <c r="AF3" s="4"/>
      <c r="AG3" s="4"/>
      <c r="AH3" s="4"/>
      <c r="AI3" s="4"/>
      <c r="AJ3" s="4"/>
      <c r="AK3" s="4"/>
      <c r="AL3" s="4"/>
      <c r="AM3" s="4"/>
      <c r="AN3" s="4"/>
    </row>
    <row r="4" spans="1:40" ht="15" customHeight="1" x14ac:dyDescent="0.2">
      <c r="A4" s="4"/>
      <c r="B4" s="25"/>
      <c r="C4" s="93"/>
      <c r="D4" s="63"/>
      <c r="E4" s="63"/>
      <c r="F4" s="63"/>
      <c r="G4" s="63"/>
      <c r="H4" s="63"/>
      <c r="I4" s="63"/>
      <c r="J4" s="94"/>
      <c r="K4" s="27"/>
      <c r="L4" s="27"/>
      <c r="M4" s="159"/>
      <c r="N4" s="103"/>
      <c r="O4" s="103"/>
      <c r="P4" s="103"/>
      <c r="Q4" s="103"/>
      <c r="R4" s="103"/>
      <c r="S4" s="103"/>
      <c r="T4" s="132"/>
      <c r="U4" s="33"/>
      <c r="V4" s="33"/>
      <c r="W4" s="173"/>
      <c r="X4" s="63"/>
      <c r="Y4" s="63"/>
      <c r="Z4" s="63"/>
      <c r="AA4" s="63"/>
      <c r="AB4" s="63"/>
      <c r="AC4" s="63"/>
      <c r="AD4" s="34"/>
      <c r="AE4" s="35"/>
      <c r="AF4" s="4"/>
      <c r="AG4" s="4"/>
      <c r="AH4" s="4"/>
      <c r="AI4" s="4"/>
      <c r="AJ4" s="4"/>
      <c r="AK4" s="4"/>
      <c r="AL4" s="4"/>
      <c r="AM4" s="4"/>
      <c r="AN4" s="4"/>
    </row>
    <row r="5" spans="1:40" ht="19.5" customHeight="1" x14ac:dyDescent="0.2">
      <c r="A5" s="4"/>
      <c r="B5" s="25"/>
      <c r="C5" s="95"/>
      <c r="D5" s="96"/>
      <c r="E5" s="96"/>
      <c r="F5" s="96"/>
      <c r="G5" s="96"/>
      <c r="H5" s="96"/>
      <c r="I5" s="96"/>
      <c r="J5" s="97"/>
      <c r="K5" s="27"/>
      <c r="L5" s="27"/>
      <c r="M5" s="95"/>
      <c r="N5" s="96"/>
      <c r="O5" s="96"/>
      <c r="P5" s="96"/>
      <c r="Q5" s="96"/>
      <c r="R5" s="96"/>
      <c r="S5" s="96"/>
      <c r="T5" s="97"/>
      <c r="U5" s="158"/>
      <c r="V5" s="63"/>
      <c r="W5" s="63"/>
      <c r="X5" s="63"/>
      <c r="Y5" s="63"/>
      <c r="Z5" s="63"/>
      <c r="AA5" s="63"/>
      <c r="AB5" s="63"/>
      <c r="AC5" s="63"/>
      <c r="AD5" s="101"/>
      <c r="AE5" s="127"/>
      <c r="AF5" s="4"/>
      <c r="AG5" s="4"/>
      <c r="AH5" s="4"/>
      <c r="AI5" s="4"/>
      <c r="AJ5" s="4"/>
      <c r="AK5" s="4"/>
      <c r="AL5" s="4"/>
      <c r="AM5" s="4"/>
      <c r="AN5" s="4"/>
    </row>
    <row r="6" spans="1:40" ht="12.75" customHeight="1" x14ac:dyDescent="0.2">
      <c r="A6" s="4"/>
      <c r="B6" s="36"/>
      <c r="C6" s="98" t="s">
        <v>37</v>
      </c>
      <c r="D6" s="99"/>
      <c r="E6" s="99"/>
      <c r="F6" s="99"/>
      <c r="G6" s="99"/>
      <c r="H6" s="99"/>
      <c r="I6" s="99"/>
      <c r="J6" s="99"/>
      <c r="K6" s="100"/>
      <c r="L6" s="4"/>
      <c r="M6" s="4"/>
      <c r="N6" s="4"/>
      <c r="O6" s="4"/>
      <c r="P6" s="4"/>
      <c r="Q6" s="4"/>
      <c r="R6" s="4"/>
      <c r="S6" s="4"/>
      <c r="T6" s="4"/>
      <c r="U6" s="27"/>
      <c r="V6" s="152" t="s">
        <v>38</v>
      </c>
      <c r="W6" s="99"/>
      <c r="X6" s="99"/>
      <c r="Y6" s="99"/>
      <c r="Z6" s="99"/>
      <c r="AA6" s="99"/>
      <c r="AB6" s="99"/>
      <c r="AC6" s="99"/>
      <c r="AD6" s="99"/>
      <c r="AE6" s="153"/>
      <c r="AF6" s="4"/>
      <c r="AG6" s="4"/>
      <c r="AH6" s="4"/>
      <c r="AI6" s="4"/>
      <c r="AJ6" s="4"/>
      <c r="AK6" s="4"/>
      <c r="AL6" s="4"/>
      <c r="AM6" s="4"/>
      <c r="AN6" s="4"/>
    </row>
    <row r="7" spans="1:40" ht="21" customHeight="1" x14ac:dyDescent="0.2">
      <c r="A7" s="4"/>
      <c r="B7" s="37" t="s">
        <v>39</v>
      </c>
      <c r="C7" s="38"/>
      <c r="D7" s="38"/>
      <c r="E7" s="72" t="str">
        <f>IF('Quick Purchase Request'!$B$11&lt;&gt;"Custom",VLOOKUP('Quick Purchase Request'!$B$11,'Common Vendors'!$A$3:$H1000,1,FALSE),'Quick Purchase Request'!$B13) &amp; ""</f>
        <v/>
      </c>
      <c r="F7" s="73"/>
      <c r="G7" s="73"/>
      <c r="H7" s="73"/>
      <c r="I7" s="73"/>
      <c r="J7" s="73"/>
      <c r="K7" s="74"/>
      <c r="L7" s="4"/>
      <c r="M7" s="148" t="s">
        <v>40</v>
      </c>
      <c r="N7" s="149"/>
      <c r="O7" s="149"/>
      <c r="P7" s="149"/>
      <c r="Q7" s="149"/>
      <c r="R7" s="149"/>
      <c r="S7" s="149"/>
      <c r="T7" s="150"/>
      <c r="U7" s="39"/>
      <c r="V7" s="40" t="s">
        <v>58</v>
      </c>
      <c r="W7" s="41"/>
      <c r="X7" s="41"/>
      <c r="Y7" s="72" t="str">
        <f>'Quick Purchase Request'!B2 &amp; ""</f>
        <v/>
      </c>
      <c r="Z7" s="73"/>
      <c r="AA7" s="73"/>
      <c r="AB7" s="73"/>
      <c r="AC7" s="73"/>
      <c r="AD7" s="73"/>
      <c r="AE7" s="151"/>
      <c r="AF7" s="4"/>
      <c r="AG7" s="4"/>
      <c r="AH7" s="4"/>
      <c r="AI7" s="4"/>
      <c r="AJ7" s="4"/>
      <c r="AK7" s="4"/>
      <c r="AL7" s="4"/>
      <c r="AM7" s="4"/>
      <c r="AN7" s="4"/>
    </row>
    <row r="8" spans="1:40" ht="26.25" customHeight="1" x14ac:dyDescent="0.2">
      <c r="A8" s="4"/>
      <c r="B8" s="70" t="s">
        <v>21</v>
      </c>
      <c r="C8" s="76"/>
      <c r="D8" s="71"/>
      <c r="E8" s="72" t="str">
        <f>IF('Quick Purchase Request'!$B$11&lt;&gt;"Custom",VLOOKUP('Quick Purchase Request'!$B$11,'Common Vendors'!$A$3:$H1000,2,FALSE),'Quick Purchase Request'!$B14) &amp; ""</f>
        <v/>
      </c>
      <c r="F8" s="73"/>
      <c r="G8" s="73"/>
      <c r="H8" s="73"/>
      <c r="I8" s="73"/>
      <c r="J8" s="73"/>
      <c r="K8" s="74"/>
      <c r="L8" s="4"/>
      <c r="M8" s="163" t="str">
        <f>'Quick Purchase Request'!B24</f>
        <v>Parts for ECE47700 Senior Design Project</v>
      </c>
      <c r="N8" s="103"/>
      <c r="O8" s="103"/>
      <c r="P8" s="103"/>
      <c r="Q8" s="103"/>
      <c r="R8" s="103"/>
      <c r="S8" s="103"/>
      <c r="T8" s="164"/>
      <c r="U8" s="39"/>
      <c r="V8" s="42" t="s">
        <v>10</v>
      </c>
      <c r="W8" s="43"/>
      <c r="X8" s="43"/>
      <c r="Y8" s="72" t="str">
        <f>'Quick Purchase Request'!B4 &amp; ""</f>
        <v/>
      </c>
      <c r="Z8" s="73"/>
      <c r="AA8" s="73"/>
      <c r="AB8" s="73"/>
      <c r="AC8" s="73"/>
      <c r="AD8" s="73"/>
      <c r="AE8" s="151"/>
      <c r="AF8" s="4"/>
      <c r="AG8" s="168"/>
      <c r="AH8" s="63"/>
      <c r="AI8" s="63"/>
      <c r="AJ8" s="63"/>
      <c r="AK8" s="63"/>
      <c r="AL8" s="63"/>
      <c r="AM8" s="63"/>
      <c r="AN8" s="63"/>
    </row>
    <row r="9" spans="1:40" ht="21" customHeight="1" x14ac:dyDescent="0.2">
      <c r="A9" s="4"/>
      <c r="B9" s="44" t="s">
        <v>22</v>
      </c>
      <c r="C9" s="45"/>
      <c r="D9" s="46"/>
      <c r="E9" s="72" t="str">
        <f>IF('Quick Purchase Request'!$B$11&lt;&gt;"Custom",VLOOKUP('Quick Purchase Request'!$B$11,'Common Vendors'!$A$3:$H1000,3,FALSE),'Quick Purchase Request'!$B15) &amp; ""</f>
        <v/>
      </c>
      <c r="F9" s="73"/>
      <c r="G9" s="73"/>
      <c r="H9" s="73"/>
      <c r="I9" s="73"/>
      <c r="J9" s="73"/>
      <c r="K9" s="74"/>
      <c r="L9" s="4"/>
      <c r="M9" s="119"/>
      <c r="N9" s="63"/>
      <c r="O9" s="63"/>
      <c r="P9" s="63"/>
      <c r="Q9" s="63"/>
      <c r="R9" s="63"/>
      <c r="S9" s="63"/>
      <c r="T9" s="127"/>
      <c r="U9" s="39"/>
      <c r="V9" s="42" t="s">
        <v>90</v>
      </c>
      <c r="W9" s="43"/>
      <c r="X9" s="41"/>
      <c r="Y9" s="72" t="str">
        <f>'Quick Purchase Request'!B5 &amp; ""</f>
        <v/>
      </c>
      <c r="Z9" s="73"/>
      <c r="AA9" s="73"/>
      <c r="AB9" s="73"/>
      <c r="AC9" s="73"/>
      <c r="AD9" s="73"/>
      <c r="AE9" s="151"/>
      <c r="AF9" s="4"/>
      <c r="AG9" s="63"/>
      <c r="AH9" s="63"/>
      <c r="AI9" s="63"/>
      <c r="AJ9" s="63"/>
      <c r="AK9" s="63"/>
      <c r="AL9" s="63"/>
      <c r="AM9" s="63"/>
      <c r="AN9" s="63"/>
    </row>
    <row r="10" spans="1:40" ht="23.25" customHeight="1" x14ac:dyDescent="0.2">
      <c r="A10" s="4"/>
      <c r="B10" s="109" t="s">
        <v>91</v>
      </c>
      <c r="C10" s="110"/>
      <c r="D10" s="43"/>
      <c r="E10" s="72" t="str">
        <f>IF('Quick Purchase Request'!$B$11&lt;&gt;"Custom",VLOOKUP('Quick Purchase Request'!$B$11,'Common Vendors'!$A$3:$H1000,4,FALSE),'Quick Purchase Request'!$B16) &amp; ""</f>
        <v/>
      </c>
      <c r="F10" s="73"/>
      <c r="G10" s="73"/>
      <c r="H10" s="73"/>
      <c r="I10" s="73"/>
      <c r="J10" s="73"/>
      <c r="K10" s="74"/>
      <c r="L10" s="4"/>
      <c r="M10" s="119"/>
      <c r="N10" s="63"/>
      <c r="O10" s="63"/>
      <c r="P10" s="63"/>
      <c r="Q10" s="63"/>
      <c r="R10" s="63"/>
      <c r="S10" s="63"/>
      <c r="T10" s="127"/>
      <c r="U10" s="39"/>
      <c r="V10" s="42" t="s">
        <v>26</v>
      </c>
      <c r="W10" s="43"/>
      <c r="X10" s="43"/>
      <c r="Y10" s="72" t="str">
        <f>'Quick Purchase Request'!B7 &amp; ""</f>
        <v/>
      </c>
      <c r="Z10" s="73"/>
      <c r="AA10" s="73"/>
      <c r="AB10" s="73"/>
      <c r="AC10" s="73"/>
      <c r="AD10" s="73"/>
      <c r="AE10" s="151"/>
      <c r="AF10" s="4"/>
      <c r="AG10" s="63"/>
      <c r="AH10" s="63"/>
      <c r="AI10" s="63"/>
      <c r="AJ10" s="63"/>
      <c r="AK10" s="63"/>
      <c r="AL10" s="63"/>
      <c r="AM10" s="63"/>
      <c r="AN10" s="63"/>
    </row>
    <row r="11" spans="1:40" ht="28.5" customHeight="1" x14ac:dyDescent="0.2">
      <c r="A11" s="4"/>
      <c r="B11" s="70" t="s">
        <v>24</v>
      </c>
      <c r="C11" s="71"/>
      <c r="D11" s="43"/>
      <c r="E11" s="72" t="str">
        <f>IF('Quick Purchase Request'!$B$11&lt;&gt;"Custom",VLOOKUP('Quick Purchase Request'!$B$11,'Common Vendors'!$A$3:$H1000,5,FALSE),'Quick Purchase Request'!$B17) &amp; ""</f>
        <v/>
      </c>
      <c r="F11" s="73"/>
      <c r="G11" s="73"/>
      <c r="H11" s="74"/>
      <c r="I11" s="47"/>
      <c r="J11" s="48" t="s">
        <v>25</v>
      </c>
      <c r="K11" s="49" t="str">
        <f>IF('Quick Purchase Request'!$B$11&lt;&gt;"Custom",VLOOKUP('Quick Purchase Request'!$B$11,'Common Vendors'!$A$3:$H1000,6,FALSE),'Quick Purchase Request'!$B18) &amp; ""</f>
        <v/>
      </c>
      <c r="L11" s="4"/>
      <c r="M11" s="133"/>
      <c r="N11" s="129"/>
      <c r="O11" s="129"/>
      <c r="P11" s="129"/>
      <c r="Q11" s="129"/>
      <c r="R11" s="129"/>
      <c r="S11" s="129"/>
      <c r="T11" s="130"/>
      <c r="U11" s="39"/>
      <c r="V11" s="42" t="s">
        <v>27</v>
      </c>
      <c r="W11" s="43"/>
      <c r="X11" s="43"/>
      <c r="Y11" s="72" t="str">
        <f>'Quick Purchase Request'!B8 &amp; ""</f>
        <v/>
      </c>
      <c r="Z11" s="73"/>
      <c r="AA11" s="73"/>
      <c r="AB11" s="73"/>
      <c r="AC11" s="73"/>
      <c r="AD11" s="73"/>
      <c r="AE11" s="151"/>
      <c r="AF11" s="4"/>
      <c r="AG11" s="63"/>
      <c r="AH11" s="63"/>
      <c r="AI11" s="63"/>
      <c r="AJ11" s="63"/>
      <c r="AK11" s="63"/>
      <c r="AL11" s="63"/>
      <c r="AM11" s="63"/>
      <c r="AN11" s="63"/>
    </row>
    <row r="12" spans="1:40" ht="27" customHeight="1" x14ac:dyDescent="0.2">
      <c r="A12" s="4"/>
      <c r="B12" s="70" t="s">
        <v>26</v>
      </c>
      <c r="C12" s="71"/>
      <c r="D12" s="41"/>
      <c r="E12" s="72" t="str">
        <f>IF('Quick Purchase Request'!$B$11&lt;&gt;"Custom",VLOOKUP('Quick Purchase Request'!$B$11,'Common Vendors'!$A$3:$H1000,7,FALSE),'Quick Purchase Request'!$B19) &amp; ""</f>
        <v/>
      </c>
      <c r="F12" s="73"/>
      <c r="G12" s="73"/>
      <c r="H12" s="73"/>
      <c r="I12" s="73"/>
      <c r="J12" s="73"/>
      <c r="K12" s="74"/>
      <c r="L12" s="4"/>
      <c r="M12" s="166" t="s">
        <v>92</v>
      </c>
      <c r="N12" s="149"/>
      <c r="O12" s="149"/>
      <c r="P12" s="149"/>
      <c r="Q12" s="149"/>
      <c r="R12" s="149"/>
      <c r="S12" s="149"/>
      <c r="T12" s="150"/>
      <c r="U12" s="39"/>
      <c r="V12" s="165" t="s">
        <v>93</v>
      </c>
      <c r="W12" s="76"/>
      <c r="X12" s="71"/>
      <c r="Y12" s="177"/>
      <c r="Z12" s="73"/>
      <c r="AA12" s="73"/>
      <c r="AB12" s="73"/>
      <c r="AC12" s="73"/>
      <c r="AD12" s="73"/>
      <c r="AE12" s="151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27" customHeight="1" x14ac:dyDescent="0.2">
      <c r="A13" s="4"/>
      <c r="B13" s="70" t="s">
        <v>27</v>
      </c>
      <c r="C13" s="71"/>
      <c r="D13" s="41"/>
      <c r="E13" s="72" t="str">
        <f>IF('Quick Purchase Request'!$B$11&lt;&gt;"Custom",VLOOKUP('Quick Purchase Request'!$B$11,'Common Vendors'!$A$3:$H1000,8,FALSE),'Quick Purchase Request'!$B20) &amp; ""</f>
        <v/>
      </c>
      <c r="F13" s="73"/>
      <c r="G13" s="73"/>
      <c r="H13" s="73"/>
      <c r="I13" s="73"/>
      <c r="J13" s="73"/>
      <c r="K13" s="74"/>
      <c r="L13" s="4"/>
      <c r="M13" s="50" t="s">
        <v>94</v>
      </c>
      <c r="N13" s="111" t="s">
        <v>95</v>
      </c>
      <c r="O13" s="112"/>
      <c r="P13" s="111" t="s">
        <v>96</v>
      </c>
      <c r="Q13" s="112"/>
      <c r="R13" s="111" t="s">
        <v>97</v>
      </c>
      <c r="S13" s="113"/>
      <c r="T13" s="114"/>
      <c r="U13" s="39"/>
      <c r="V13" s="39"/>
      <c r="W13" s="39"/>
      <c r="X13" s="4"/>
      <c r="Y13" s="4"/>
      <c r="Z13" s="4"/>
      <c r="AA13" s="4"/>
      <c r="AB13" s="4"/>
      <c r="AC13" s="4"/>
      <c r="AD13" s="169"/>
      <c r="AE13" s="16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4.5" customHeight="1" x14ac:dyDescent="0.2">
      <c r="A14" s="4"/>
      <c r="B14" s="2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170"/>
      <c r="AE14" s="127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6" customHeight="1" x14ac:dyDescent="0.2">
      <c r="A15" s="4"/>
      <c r="B15" s="21"/>
      <c r="C15" s="102"/>
      <c r="D15" s="103"/>
      <c r="E15" s="103"/>
      <c r="F15" s="103"/>
      <c r="G15" s="104"/>
      <c r="H15" s="101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71"/>
      <c r="AE15" s="172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4.5" customHeight="1" x14ac:dyDescent="0.2">
      <c r="A16" s="4"/>
      <c r="B16" s="21"/>
      <c r="C16" s="105"/>
      <c r="D16" s="96"/>
      <c r="E16" s="96"/>
      <c r="F16" s="96"/>
      <c r="G16" s="106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115"/>
      <c r="T16" s="116"/>
      <c r="U16" s="116"/>
      <c r="V16" s="116"/>
      <c r="W16" s="116"/>
      <c r="X16" s="116"/>
      <c r="Y16" s="116"/>
      <c r="Z16" s="116"/>
      <c r="AA16" s="116"/>
      <c r="AB16" s="117"/>
      <c r="AC16" s="4"/>
      <c r="AD16" s="51"/>
      <c r="AE16" s="52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21" customHeight="1" x14ac:dyDescent="0.2">
      <c r="A17" s="4"/>
      <c r="B17" s="78" t="s">
        <v>98</v>
      </c>
      <c r="C17" s="76"/>
      <c r="D17" s="76"/>
      <c r="E17" s="77"/>
      <c r="F17" s="83" t="s">
        <v>99</v>
      </c>
      <c r="G17" s="76"/>
      <c r="H17" s="76"/>
      <c r="I17" s="76"/>
      <c r="J17" s="77"/>
      <c r="K17" s="83" t="s">
        <v>100</v>
      </c>
      <c r="L17" s="76"/>
      <c r="M17" s="77"/>
      <c r="N17" s="83" t="s">
        <v>101</v>
      </c>
      <c r="O17" s="77"/>
      <c r="P17" s="3" t="s">
        <v>102</v>
      </c>
      <c r="Q17" s="83" t="s">
        <v>103</v>
      </c>
      <c r="R17" s="76"/>
      <c r="S17" s="77"/>
      <c r="T17" s="108" t="s">
        <v>104</v>
      </c>
      <c r="U17" s="76"/>
      <c r="V17" s="76"/>
      <c r="W17" s="77"/>
      <c r="X17" s="83" t="s">
        <v>105</v>
      </c>
      <c r="Y17" s="77"/>
      <c r="Z17" s="4"/>
      <c r="AA17" s="4"/>
      <c r="AB17" s="4"/>
      <c r="AC17" s="4"/>
      <c r="AD17" s="4"/>
      <c r="AE17" s="35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22.5" customHeight="1" x14ac:dyDescent="0.2">
      <c r="A18" s="4"/>
      <c r="B18" s="85"/>
      <c r="C18" s="76"/>
      <c r="D18" s="76"/>
      <c r="E18" s="77"/>
      <c r="F18" s="86" t="s">
        <v>106</v>
      </c>
      <c r="G18" s="76"/>
      <c r="H18" s="76"/>
      <c r="I18" s="76"/>
      <c r="J18" s="77"/>
      <c r="K18" s="84">
        <v>536010</v>
      </c>
      <c r="L18" s="76"/>
      <c r="M18" s="77"/>
      <c r="N18" s="75"/>
      <c r="O18" s="77"/>
      <c r="P18" s="53"/>
      <c r="Q18" s="87"/>
      <c r="R18" s="76"/>
      <c r="S18" s="77"/>
      <c r="T18" s="107"/>
      <c r="U18" s="76"/>
      <c r="V18" s="76"/>
      <c r="W18" s="77"/>
      <c r="X18" s="178"/>
      <c r="Y18" s="77"/>
      <c r="Z18" s="4"/>
      <c r="AA18" s="4"/>
      <c r="AB18" s="4"/>
      <c r="AC18" s="4"/>
      <c r="AD18" s="4"/>
      <c r="AE18" s="35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21.75" customHeight="1" x14ac:dyDescent="0.2">
      <c r="A19" s="4"/>
      <c r="B19" s="88"/>
      <c r="C19" s="76"/>
      <c r="D19" s="76"/>
      <c r="E19" s="77"/>
      <c r="F19" s="75" t="s">
        <v>106</v>
      </c>
      <c r="G19" s="76"/>
      <c r="H19" s="76"/>
      <c r="I19" s="76"/>
      <c r="J19" s="77"/>
      <c r="K19" s="75"/>
      <c r="L19" s="76"/>
      <c r="M19" s="77"/>
      <c r="N19" s="75"/>
      <c r="O19" s="77"/>
      <c r="P19" s="53"/>
      <c r="Q19" s="89"/>
      <c r="R19" s="76"/>
      <c r="S19" s="77"/>
      <c r="T19" s="75"/>
      <c r="U19" s="76"/>
      <c r="V19" s="76"/>
      <c r="W19" s="77"/>
      <c r="X19" s="179"/>
      <c r="Y19" s="77"/>
      <c r="Z19" s="4"/>
      <c r="AA19" s="4"/>
      <c r="AB19" s="4"/>
      <c r="AC19" s="4"/>
      <c r="AD19" s="4"/>
      <c r="AE19" s="35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21" customHeight="1" x14ac:dyDescent="0.2">
      <c r="A20" s="4"/>
      <c r="B20" s="88"/>
      <c r="C20" s="76"/>
      <c r="D20" s="76"/>
      <c r="E20" s="77"/>
      <c r="F20" s="75" t="s">
        <v>106</v>
      </c>
      <c r="G20" s="76"/>
      <c r="H20" s="76"/>
      <c r="I20" s="76"/>
      <c r="J20" s="77"/>
      <c r="K20" s="75"/>
      <c r="L20" s="76"/>
      <c r="M20" s="77"/>
      <c r="N20" s="75"/>
      <c r="O20" s="77"/>
      <c r="P20" s="53"/>
      <c r="Q20" s="89"/>
      <c r="R20" s="76"/>
      <c r="S20" s="77"/>
      <c r="T20" s="75"/>
      <c r="U20" s="76"/>
      <c r="V20" s="76"/>
      <c r="W20" s="77"/>
      <c r="X20" s="179"/>
      <c r="Y20" s="77"/>
      <c r="Z20" s="4"/>
      <c r="AA20" s="4"/>
      <c r="AB20" s="4"/>
      <c r="AC20" s="4"/>
      <c r="AD20" s="4"/>
      <c r="AE20" s="35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" customHeight="1" x14ac:dyDescent="0.2">
      <c r="A21" s="4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35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21" customHeight="1" x14ac:dyDescent="0.2">
      <c r="A22" s="4"/>
      <c r="B22" s="78" t="s">
        <v>1</v>
      </c>
      <c r="C22" s="76"/>
      <c r="D22" s="76"/>
      <c r="E22" s="76"/>
      <c r="F22" s="76"/>
      <c r="G22" s="76"/>
      <c r="H22" s="76"/>
      <c r="I22" s="76"/>
      <c r="J22" s="77"/>
      <c r="K22" s="83" t="s">
        <v>3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  <c r="W22" s="83" t="s">
        <v>4</v>
      </c>
      <c r="X22" s="76"/>
      <c r="Y22" s="76"/>
      <c r="Z22" s="77"/>
      <c r="AA22" s="83" t="s">
        <v>5</v>
      </c>
      <c r="AB22" s="76"/>
      <c r="AC22" s="76"/>
      <c r="AD22" s="77"/>
      <c r="AE22" s="5" t="s">
        <v>6</v>
      </c>
      <c r="AF22" s="4"/>
      <c r="AG22" s="4"/>
      <c r="AH22" s="4"/>
      <c r="AI22" s="4"/>
      <c r="AJ22" s="54"/>
      <c r="AK22" s="4"/>
      <c r="AL22" s="4"/>
      <c r="AM22" s="4"/>
      <c r="AN22" s="4"/>
    </row>
    <row r="23" spans="1:40" ht="21" customHeight="1" x14ac:dyDescent="0.2">
      <c r="A23" s="4"/>
      <c r="B23" s="80" t="str">
        <f>IF(ISBLANK('Quick Purchase Request'!$A$39),'Quick Purchase Request'!A29 &amp; "","See attached item listing")</f>
        <v/>
      </c>
      <c r="C23" s="76"/>
      <c r="D23" s="76"/>
      <c r="E23" s="76"/>
      <c r="F23" s="76"/>
      <c r="G23" s="76"/>
      <c r="H23" s="76"/>
      <c r="I23" s="76"/>
      <c r="J23" s="77"/>
      <c r="K23" s="82" t="str">
        <f>IF(ISBLANK('Quick Purchase Request'!$A$39),'Quick Purchase Request'!B29 &amp; " " &amp;'Quick Purchase Request'!E29,"See attached item listing")</f>
        <v xml:space="preserve"> 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7"/>
      <c r="W23" s="81">
        <f>IF(ISBLANK('Quick Purchase Request'!$A$39),'Quick Purchase Request'!C29,"")</f>
        <v>0</v>
      </c>
      <c r="X23" s="76"/>
      <c r="Y23" s="76"/>
      <c r="Z23" s="77"/>
      <c r="AA23" s="79">
        <f>IF(ISBLANK('Quick Purchase Request'!$A$39),'Quick Purchase Request'!D29,"")</f>
        <v>0</v>
      </c>
      <c r="AB23" s="76"/>
      <c r="AC23" s="76"/>
      <c r="AD23" s="77"/>
      <c r="AE23" s="18">
        <f t="shared" ref="AE23:AE32" si="0">N(W23)*N(AA23)</f>
        <v>0</v>
      </c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21" customHeight="1" x14ac:dyDescent="0.2">
      <c r="A24" s="55"/>
      <c r="B24" s="80" t="str">
        <f>IF(ISBLANK('Quick Purchase Request'!$A$39),'Quick Purchase Request'!A30 &amp; "","")</f>
        <v/>
      </c>
      <c r="C24" s="76"/>
      <c r="D24" s="76"/>
      <c r="E24" s="76"/>
      <c r="F24" s="76"/>
      <c r="G24" s="76"/>
      <c r="H24" s="76"/>
      <c r="I24" s="76"/>
      <c r="J24" s="77"/>
      <c r="K24" s="82" t="str">
        <f>IF(ISBLANK('Quick Purchase Request'!$A$39),'Quick Purchase Request'!B30 &amp; " " &amp; 'Quick Purchase Request'!E30,"")</f>
        <v xml:space="preserve"> 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7"/>
      <c r="W24" s="81">
        <f>IF(ISBLANK('Quick Purchase Request'!$A$39),'Quick Purchase Request'!C30,"")</f>
        <v>0</v>
      </c>
      <c r="X24" s="76"/>
      <c r="Y24" s="76"/>
      <c r="Z24" s="77"/>
      <c r="AA24" s="79">
        <f>IF(ISBLANK('Quick Purchase Request'!$A$39),'Quick Purchase Request'!D30,"")</f>
        <v>0</v>
      </c>
      <c r="AB24" s="76"/>
      <c r="AC24" s="76"/>
      <c r="AD24" s="77"/>
      <c r="AE24" s="18">
        <f t="shared" si="0"/>
        <v>0</v>
      </c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21" customHeight="1" x14ac:dyDescent="0.2">
      <c r="A25" s="55"/>
      <c r="B25" s="80" t="str">
        <f>IF(ISBLANK('Quick Purchase Request'!$A$39),'Quick Purchase Request'!A31 &amp; "","")</f>
        <v/>
      </c>
      <c r="C25" s="76"/>
      <c r="D25" s="76"/>
      <c r="E25" s="76"/>
      <c r="F25" s="76"/>
      <c r="G25" s="76"/>
      <c r="H25" s="76"/>
      <c r="I25" s="76"/>
      <c r="J25" s="77"/>
      <c r="K25" s="82" t="str">
        <f>IF(ISBLANK('Quick Purchase Request'!$A$39),'Quick Purchase Request'!B31 &amp; " " &amp; 'Quick Purchase Request'!E31,"")</f>
        <v xml:space="preserve"> 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7"/>
      <c r="W25" s="81">
        <f>IF(ISBLANK('Quick Purchase Request'!$A$39),'Quick Purchase Request'!C31,"")</f>
        <v>0</v>
      </c>
      <c r="X25" s="76"/>
      <c r="Y25" s="76"/>
      <c r="Z25" s="77"/>
      <c r="AA25" s="79">
        <f>IF(ISBLANK('Quick Purchase Request'!$A$39),'Quick Purchase Request'!D31,"")</f>
        <v>0</v>
      </c>
      <c r="AB25" s="76"/>
      <c r="AC25" s="76"/>
      <c r="AD25" s="77"/>
      <c r="AE25" s="18">
        <f t="shared" si="0"/>
        <v>0</v>
      </c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21" customHeight="1" x14ac:dyDescent="0.2">
      <c r="A26" s="55"/>
      <c r="B26" s="80" t="str">
        <f>IF(ISBLANK('Quick Purchase Request'!$A$39),'Quick Purchase Request'!A32 &amp; "","")</f>
        <v/>
      </c>
      <c r="C26" s="76"/>
      <c r="D26" s="76"/>
      <c r="E26" s="76"/>
      <c r="F26" s="76"/>
      <c r="G26" s="76"/>
      <c r="H26" s="76"/>
      <c r="I26" s="76"/>
      <c r="J26" s="77"/>
      <c r="K26" s="82" t="str">
        <f>IF(ISBLANK('Quick Purchase Request'!$A$39),'Quick Purchase Request'!B32 &amp; " " &amp; 'Quick Purchase Request'!E32,"")</f>
        <v xml:space="preserve"> 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7"/>
      <c r="W26" s="81">
        <f>IF(ISBLANK('Quick Purchase Request'!$A$39),'Quick Purchase Request'!C32,"")</f>
        <v>0</v>
      </c>
      <c r="X26" s="76"/>
      <c r="Y26" s="76"/>
      <c r="Z26" s="77"/>
      <c r="AA26" s="79">
        <f>IF(ISBLANK('Quick Purchase Request'!$A$39),'Quick Purchase Request'!D32,"")</f>
        <v>0</v>
      </c>
      <c r="AB26" s="76"/>
      <c r="AC26" s="76"/>
      <c r="AD26" s="77"/>
      <c r="AE26" s="18">
        <f t="shared" si="0"/>
        <v>0</v>
      </c>
      <c r="AF26" s="4"/>
      <c r="AG26" s="4"/>
      <c r="AH26" s="4"/>
      <c r="AI26" s="4"/>
      <c r="AJ26" s="4"/>
      <c r="AK26" s="4"/>
      <c r="AL26" s="4"/>
      <c r="AM26" s="4"/>
      <c r="AN26" s="4"/>
    </row>
    <row r="27" spans="1:40" ht="21" customHeight="1" x14ac:dyDescent="0.2">
      <c r="A27" s="55"/>
      <c r="B27" s="80" t="str">
        <f>IF(ISBLANK('Quick Purchase Request'!$A$39),'Quick Purchase Request'!A33 &amp; "","")</f>
        <v/>
      </c>
      <c r="C27" s="76"/>
      <c r="D27" s="76"/>
      <c r="E27" s="76"/>
      <c r="F27" s="76"/>
      <c r="G27" s="76"/>
      <c r="H27" s="76"/>
      <c r="I27" s="76"/>
      <c r="J27" s="77"/>
      <c r="K27" s="82" t="str">
        <f>IF(ISBLANK('Quick Purchase Request'!$A$39),'Quick Purchase Request'!B33 &amp; " " &amp; 'Quick Purchase Request'!E33,"")</f>
        <v xml:space="preserve"> 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7"/>
      <c r="W27" s="81">
        <f>IF(ISBLANK('Quick Purchase Request'!$A$39),'Quick Purchase Request'!C33,"")</f>
        <v>0</v>
      </c>
      <c r="X27" s="76"/>
      <c r="Y27" s="76"/>
      <c r="Z27" s="77"/>
      <c r="AA27" s="79">
        <f>IF(ISBLANK('Quick Purchase Request'!$A$39),'Quick Purchase Request'!D33,"")</f>
        <v>0</v>
      </c>
      <c r="AB27" s="76"/>
      <c r="AC27" s="76"/>
      <c r="AD27" s="77"/>
      <c r="AE27" s="18">
        <f t="shared" si="0"/>
        <v>0</v>
      </c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21" customHeight="1" x14ac:dyDescent="0.2">
      <c r="A28" s="55"/>
      <c r="B28" s="80" t="str">
        <f>IF(ISBLANK('Quick Purchase Request'!$A$39),'Quick Purchase Request'!A34 &amp; "","")</f>
        <v/>
      </c>
      <c r="C28" s="76"/>
      <c r="D28" s="76"/>
      <c r="E28" s="76"/>
      <c r="F28" s="76"/>
      <c r="G28" s="76"/>
      <c r="H28" s="76"/>
      <c r="I28" s="76"/>
      <c r="J28" s="77"/>
      <c r="K28" s="82" t="str">
        <f>IF(ISBLANK('Quick Purchase Request'!$A$39),'Quick Purchase Request'!B34 &amp; " " &amp; 'Quick Purchase Request'!E34,"")</f>
        <v xml:space="preserve"> 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7"/>
      <c r="W28" s="81">
        <f>IF(ISBLANK('Quick Purchase Request'!$A$39),'Quick Purchase Request'!C34,"")</f>
        <v>0</v>
      </c>
      <c r="X28" s="76"/>
      <c r="Y28" s="76"/>
      <c r="Z28" s="77"/>
      <c r="AA28" s="79">
        <f>IF(ISBLANK('Quick Purchase Request'!$A$39),'Quick Purchase Request'!D34,"")</f>
        <v>0</v>
      </c>
      <c r="AB28" s="76"/>
      <c r="AC28" s="76"/>
      <c r="AD28" s="77"/>
      <c r="AE28" s="18">
        <f t="shared" si="0"/>
        <v>0</v>
      </c>
      <c r="AF28" s="4"/>
      <c r="AG28" s="4"/>
      <c r="AH28" s="4"/>
      <c r="AI28" s="4"/>
      <c r="AJ28" s="4"/>
      <c r="AK28" s="4"/>
      <c r="AL28" s="4"/>
      <c r="AM28" s="4"/>
      <c r="AN28" s="4"/>
    </row>
    <row r="29" spans="1:40" ht="21" customHeight="1" x14ac:dyDescent="0.2">
      <c r="A29" s="55"/>
      <c r="B29" s="80" t="str">
        <f>IF(ISBLANK('Quick Purchase Request'!$A$39),'Quick Purchase Request'!A35 &amp; "","")</f>
        <v/>
      </c>
      <c r="C29" s="76"/>
      <c r="D29" s="76"/>
      <c r="E29" s="76"/>
      <c r="F29" s="76"/>
      <c r="G29" s="76"/>
      <c r="H29" s="76"/>
      <c r="I29" s="76"/>
      <c r="J29" s="77"/>
      <c r="K29" s="82" t="str">
        <f>IF(ISBLANK('Quick Purchase Request'!$A$39),'Quick Purchase Request'!B35 &amp; " " &amp; 'Quick Purchase Request'!E35,"")</f>
        <v xml:space="preserve"> 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7"/>
      <c r="W29" s="81">
        <f>IF(ISBLANK('Quick Purchase Request'!$A$39),'Quick Purchase Request'!C35,"")</f>
        <v>0</v>
      </c>
      <c r="X29" s="76"/>
      <c r="Y29" s="76"/>
      <c r="Z29" s="77"/>
      <c r="AA29" s="79">
        <f>IF(ISBLANK('Quick Purchase Request'!$A$39),'Quick Purchase Request'!D35,"")</f>
        <v>0</v>
      </c>
      <c r="AB29" s="76"/>
      <c r="AC29" s="76"/>
      <c r="AD29" s="77"/>
      <c r="AE29" s="18">
        <f t="shared" si="0"/>
        <v>0</v>
      </c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21" customHeight="1" x14ac:dyDescent="0.2">
      <c r="A30" s="55"/>
      <c r="B30" s="80" t="str">
        <f>IF(ISBLANK('Quick Purchase Request'!$A$39),'Quick Purchase Request'!A36 &amp; "","")</f>
        <v/>
      </c>
      <c r="C30" s="76"/>
      <c r="D30" s="76"/>
      <c r="E30" s="76"/>
      <c r="F30" s="76"/>
      <c r="G30" s="76"/>
      <c r="H30" s="76"/>
      <c r="I30" s="76"/>
      <c r="J30" s="77"/>
      <c r="K30" s="82" t="str">
        <f>IF(ISBLANK('Quick Purchase Request'!$A$39),'Quick Purchase Request'!B36 &amp; " " &amp; 'Quick Purchase Request'!E36,"")</f>
        <v xml:space="preserve"> 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7"/>
      <c r="W30" s="81">
        <f>IF(ISBLANK('Quick Purchase Request'!$A$39),'Quick Purchase Request'!C36,"")</f>
        <v>0</v>
      </c>
      <c r="X30" s="76"/>
      <c r="Y30" s="76"/>
      <c r="Z30" s="77"/>
      <c r="AA30" s="79">
        <f>IF(ISBLANK('Quick Purchase Request'!$A$39),'Quick Purchase Request'!D36,"")</f>
        <v>0</v>
      </c>
      <c r="AB30" s="76"/>
      <c r="AC30" s="76"/>
      <c r="AD30" s="77"/>
      <c r="AE30" s="18">
        <f t="shared" si="0"/>
        <v>0</v>
      </c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21" customHeight="1" x14ac:dyDescent="0.2">
      <c r="A31" s="55"/>
      <c r="B31" s="80" t="str">
        <f>IF(ISBLANK('Quick Purchase Request'!$A$39),'Quick Purchase Request'!A37 &amp; "","")</f>
        <v/>
      </c>
      <c r="C31" s="76"/>
      <c r="D31" s="76"/>
      <c r="E31" s="76"/>
      <c r="F31" s="76"/>
      <c r="G31" s="76"/>
      <c r="H31" s="76"/>
      <c r="I31" s="76"/>
      <c r="J31" s="77"/>
      <c r="K31" s="82" t="str">
        <f>IF(ISBLANK('Quick Purchase Request'!$A$39),'Quick Purchase Request'!B37 &amp; " " &amp; 'Quick Purchase Request'!E37,"")</f>
        <v xml:space="preserve"> 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7"/>
      <c r="W31" s="81">
        <f>IF(ISBLANK('Quick Purchase Request'!$A$39),'Quick Purchase Request'!C37,"")</f>
        <v>0</v>
      </c>
      <c r="X31" s="76"/>
      <c r="Y31" s="76"/>
      <c r="Z31" s="77"/>
      <c r="AA31" s="79">
        <f>IF(ISBLANK('Quick Purchase Request'!$A$39),'Quick Purchase Request'!D37,"")</f>
        <v>0</v>
      </c>
      <c r="AB31" s="76"/>
      <c r="AC31" s="76"/>
      <c r="AD31" s="77"/>
      <c r="AE31" s="18">
        <f t="shared" si="0"/>
        <v>0</v>
      </c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21" customHeight="1" x14ac:dyDescent="0.2">
      <c r="A32" s="55"/>
      <c r="B32" s="80" t="str">
        <f>IF(ISBLANK('Quick Purchase Request'!$A$39),'Quick Purchase Request'!A38 &amp; "","")</f>
        <v/>
      </c>
      <c r="C32" s="76"/>
      <c r="D32" s="76"/>
      <c r="E32" s="76"/>
      <c r="F32" s="76"/>
      <c r="G32" s="76"/>
      <c r="H32" s="76"/>
      <c r="I32" s="76"/>
      <c r="J32" s="77"/>
      <c r="K32" s="82" t="str">
        <f>IF(ISBLANK('Quick Purchase Request'!$A$39),'Quick Purchase Request'!B38 &amp; " " &amp; 'Quick Purchase Request'!E38,"")</f>
        <v xml:space="preserve"> 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7"/>
      <c r="W32" s="81">
        <f>IF(ISBLANK('Quick Purchase Request'!$A$39),'Quick Purchase Request'!C38,"")</f>
        <v>0</v>
      </c>
      <c r="X32" s="76"/>
      <c r="Y32" s="76"/>
      <c r="Z32" s="77"/>
      <c r="AA32" s="79">
        <f>IF(ISBLANK('Quick Purchase Request'!$A$39),'Quick Purchase Request'!D38,"")</f>
        <v>0</v>
      </c>
      <c r="AB32" s="76"/>
      <c r="AC32" s="76"/>
      <c r="AD32" s="77"/>
      <c r="AE32" s="18">
        <f t="shared" si="0"/>
        <v>0</v>
      </c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21" customHeight="1" x14ac:dyDescent="0.25">
      <c r="A33" s="4"/>
      <c r="B33" s="143"/>
      <c r="C33" s="139"/>
      <c r="D33" s="139"/>
      <c r="E33" s="139"/>
      <c r="F33" s="139"/>
      <c r="G33" s="139"/>
      <c r="H33" s="139"/>
      <c r="I33" s="139"/>
      <c r="J33" s="140"/>
      <c r="K33" s="142" t="s">
        <v>108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40"/>
      <c r="W33" s="138"/>
      <c r="X33" s="139"/>
      <c r="Y33" s="139"/>
      <c r="Z33" s="140"/>
      <c r="AA33" s="147"/>
      <c r="AB33" s="139"/>
      <c r="AC33" s="139"/>
      <c r="AD33" s="140"/>
      <c r="AE33" s="59">
        <f>W33*AA33</f>
        <v>0</v>
      </c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25.5" customHeight="1" x14ac:dyDescent="0.25">
      <c r="A34" s="4"/>
      <c r="B34" s="160" t="s">
        <v>107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2"/>
      <c r="AE34" s="57">
        <f>IF(ISBLANK('Quick Purchase Request'!$A$39),SUM(AE23:AE33),'Long Purchase'!E51+AE33)</f>
        <v>0</v>
      </c>
      <c r="AF34" s="4"/>
      <c r="AG34" s="4"/>
      <c r="AH34" s="4"/>
      <c r="AI34" s="4"/>
      <c r="AJ34" s="4"/>
      <c r="AK34" s="4"/>
      <c r="AL34" s="4"/>
      <c r="AM34" s="4"/>
      <c r="AN34" s="4"/>
    </row>
    <row r="35" spans="1:40" ht="8.25" customHeight="1" x14ac:dyDescent="0.2">
      <c r="A35" s="4"/>
      <c r="B35" s="2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5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2.75" customHeight="1" x14ac:dyDescent="0.2">
      <c r="A36" s="4"/>
      <c r="B36" s="118" t="s">
        <v>109</v>
      </c>
      <c r="C36" s="103"/>
      <c r="D36" s="104"/>
      <c r="E36" s="4"/>
      <c r="F36" s="141"/>
      <c r="G36" s="103"/>
      <c r="H36" s="103"/>
      <c r="I36" s="103"/>
      <c r="J36" s="103"/>
      <c r="K36" s="103"/>
      <c r="L36" s="103"/>
      <c r="M36" s="104"/>
      <c r="N36" s="141"/>
      <c r="O36" s="104"/>
      <c r="P36" s="4"/>
      <c r="Q36" s="75" t="s">
        <v>110</v>
      </c>
      <c r="R36" s="76"/>
      <c r="S36" s="76"/>
      <c r="T36" s="76"/>
      <c r="U36" s="76"/>
      <c r="V36" s="76"/>
      <c r="W36" s="76"/>
      <c r="X36" s="76"/>
      <c r="Y36" s="77"/>
      <c r="Z36" s="145" t="s">
        <v>111</v>
      </c>
      <c r="AA36" s="125"/>
      <c r="AB36" s="125"/>
      <c r="AC36" s="125"/>
      <c r="AD36" s="125"/>
      <c r="AE36" s="126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8.75" customHeight="1" x14ac:dyDescent="0.2">
      <c r="A37" s="4"/>
      <c r="B37" s="121"/>
      <c r="C37" s="122"/>
      <c r="D37" s="123"/>
      <c r="E37" s="4"/>
      <c r="F37" s="105"/>
      <c r="G37" s="96"/>
      <c r="H37" s="96"/>
      <c r="I37" s="96"/>
      <c r="J37" s="96"/>
      <c r="K37" s="96"/>
      <c r="L37" s="96"/>
      <c r="M37" s="106"/>
      <c r="N37" s="105"/>
      <c r="O37" s="106"/>
      <c r="P37" s="4"/>
      <c r="Q37" s="135" t="s">
        <v>112</v>
      </c>
      <c r="R37" s="125"/>
      <c r="S37" s="125"/>
      <c r="T37" s="125"/>
      <c r="U37" s="125"/>
      <c r="V37" s="125"/>
      <c r="W37" s="125"/>
      <c r="X37" s="125"/>
      <c r="Y37" s="136"/>
      <c r="Z37" s="93"/>
      <c r="AA37" s="63"/>
      <c r="AB37" s="63"/>
      <c r="AC37" s="63"/>
      <c r="AD37" s="63"/>
      <c r="AE37" s="127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5.75" customHeight="1" x14ac:dyDescent="0.2">
      <c r="A38" s="4"/>
      <c r="B38" s="21"/>
      <c r="C38" s="4"/>
      <c r="D38" s="4"/>
      <c r="E38" s="4"/>
      <c r="F38" s="4" t="s">
        <v>113</v>
      </c>
      <c r="G38" s="4"/>
      <c r="H38" s="4"/>
      <c r="I38" s="4"/>
      <c r="J38" s="4"/>
      <c r="K38" s="4"/>
      <c r="L38" s="4"/>
      <c r="M38" s="4"/>
      <c r="N38" s="4" t="s">
        <v>105</v>
      </c>
      <c r="O38" s="4"/>
      <c r="P38" s="4"/>
      <c r="Q38" s="93"/>
      <c r="R38" s="63"/>
      <c r="S38" s="63"/>
      <c r="T38" s="63"/>
      <c r="U38" s="63"/>
      <c r="V38" s="63"/>
      <c r="W38" s="63"/>
      <c r="X38" s="63"/>
      <c r="Y38" s="94"/>
      <c r="Z38" s="95"/>
      <c r="AA38" s="96"/>
      <c r="AB38" s="96"/>
      <c r="AC38" s="96"/>
      <c r="AD38" s="96"/>
      <c r="AE38" s="146"/>
      <c r="AF38" s="4"/>
      <c r="AG38" s="4"/>
      <c r="AH38" s="4"/>
      <c r="AI38" s="4"/>
      <c r="AJ38" s="4"/>
      <c r="AK38" s="4"/>
      <c r="AL38" s="4"/>
      <c r="AM38" s="4"/>
      <c r="AN38" s="4"/>
    </row>
    <row r="39" spans="1:40" ht="10.5" customHeight="1" x14ac:dyDescent="0.2">
      <c r="A39" s="4"/>
      <c r="B39" s="21"/>
      <c r="C39" s="4"/>
      <c r="D39" s="4"/>
      <c r="E39" s="4"/>
      <c r="F39" s="144"/>
      <c r="G39" s="103"/>
      <c r="H39" s="103"/>
      <c r="I39" s="103"/>
      <c r="J39" s="103"/>
      <c r="K39" s="103"/>
      <c r="L39" s="103"/>
      <c r="M39" s="104"/>
      <c r="N39" s="141"/>
      <c r="O39" s="104"/>
      <c r="P39" s="4"/>
      <c r="Q39" s="93"/>
      <c r="R39" s="63"/>
      <c r="S39" s="63"/>
      <c r="T39" s="63"/>
      <c r="U39" s="63"/>
      <c r="V39" s="63"/>
      <c r="W39" s="63"/>
      <c r="X39" s="63"/>
      <c r="Y39" s="94"/>
      <c r="Z39" s="135" t="s">
        <v>114</v>
      </c>
      <c r="AA39" s="125"/>
      <c r="AB39" s="125"/>
      <c r="AC39" s="125"/>
      <c r="AD39" s="125"/>
      <c r="AE39" s="126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20.25" customHeight="1" x14ac:dyDescent="0.2">
      <c r="A40" s="4"/>
      <c r="B40" s="137" t="s">
        <v>115</v>
      </c>
      <c r="C40" s="116"/>
      <c r="D40" s="117"/>
      <c r="E40" s="60"/>
      <c r="F40" s="105"/>
      <c r="G40" s="96"/>
      <c r="H40" s="96"/>
      <c r="I40" s="96"/>
      <c r="J40" s="96"/>
      <c r="K40" s="96"/>
      <c r="L40" s="96"/>
      <c r="M40" s="106"/>
      <c r="N40" s="105"/>
      <c r="O40" s="106"/>
      <c r="P40" s="4"/>
      <c r="Q40" s="93"/>
      <c r="R40" s="63"/>
      <c r="S40" s="63"/>
      <c r="T40" s="63"/>
      <c r="U40" s="63"/>
      <c r="V40" s="63"/>
      <c r="W40" s="63"/>
      <c r="X40" s="63"/>
      <c r="Y40" s="94"/>
      <c r="Z40" s="93"/>
      <c r="AA40" s="63"/>
      <c r="AB40" s="63"/>
      <c r="AC40" s="63"/>
      <c r="AD40" s="63"/>
      <c r="AE40" s="127"/>
      <c r="AF40" s="4"/>
      <c r="AG40" s="4"/>
      <c r="AH40" s="4"/>
      <c r="AI40" s="4"/>
      <c r="AJ40" s="4"/>
      <c r="AK40" s="4"/>
      <c r="AL40" s="4"/>
      <c r="AM40" s="4"/>
      <c r="AN40" s="4"/>
    </row>
    <row r="41" spans="1:40" ht="11.25" customHeight="1" x14ac:dyDescent="0.2">
      <c r="A41" s="4"/>
      <c r="B41" s="118" t="s">
        <v>116</v>
      </c>
      <c r="C41" s="103"/>
      <c r="D41" s="104"/>
      <c r="E41" s="4"/>
      <c r="F41" s="4" t="s">
        <v>113</v>
      </c>
      <c r="G41" s="4"/>
      <c r="H41" s="4"/>
      <c r="I41" s="4"/>
      <c r="J41" s="4"/>
      <c r="K41" s="4"/>
      <c r="L41" s="4"/>
      <c r="M41" s="4"/>
      <c r="N41" s="4" t="s">
        <v>105</v>
      </c>
      <c r="O41" s="61"/>
      <c r="P41" s="4"/>
      <c r="Q41" s="93"/>
      <c r="R41" s="63"/>
      <c r="S41" s="63"/>
      <c r="T41" s="63"/>
      <c r="U41" s="63"/>
      <c r="V41" s="63"/>
      <c r="W41" s="63"/>
      <c r="X41" s="63"/>
      <c r="Y41" s="94"/>
      <c r="Z41" s="93"/>
      <c r="AA41" s="63"/>
      <c r="AB41" s="63"/>
      <c r="AC41" s="63"/>
      <c r="AD41" s="63"/>
      <c r="AE41" s="127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8" customHeight="1" x14ac:dyDescent="0.2">
      <c r="A42" s="4"/>
      <c r="B42" s="119"/>
      <c r="C42" s="63"/>
      <c r="D42" s="120"/>
      <c r="E42" s="4"/>
      <c r="F42" s="144"/>
      <c r="G42" s="103"/>
      <c r="H42" s="103"/>
      <c r="I42" s="103"/>
      <c r="J42" s="103"/>
      <c r="K42" s="103"/>
      <c r="L42" s="103"/>
      <c r="M42" s="104"/>
      <c r="N42" s="141"/>
      <c r="O42" s="104"/>
      <c r="P42" s="4"/>
      <c r="Q42" s="95"/>
      <c r="R42" s="96"/>
      <c r="S42" s="96"/>
      <c r="T42" s="96"/>
      <c r="U42" s="96"/>
      <c r="V42" s="96"/>
      <c r="W42" s="96"/>
      <c r="X42" s="96"/>
      <c r="Y42" s="97"/>
      <c r="Z42" s="95"/>
      <c r="AA42" s="96"/>
      <c r="AB42" s="96"/>
      <c r="AC42" s="96"/>
      <c r="AD42" s="96"/>
      <c r="AE42" s="146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75" customHeight="1" x14ac:dyDescent="0.2">
      <c r="A43" s="4"/>
      <c r="B43" s="121"/>
      <c r="C43" s="122"/>
      <c r="D43" s="123"/>
      <c r="E43" s="60"/>
      <c r="F43" s="105"/>
      <c r="G43" s="96"/>
      <c r="H43" s="96"/>
      <c r="I43" s="96"/>
      <c r="J43" s="96"/>
      <c r="K43" s="96"/>
      <c r="L43" s="96"/>
      <c r="M43" s="106"/>
      <c r="N43" s="105"/>
      <c r="O43" s="106"/>
      <c r="P43" s="4"/>
      <c r="Q43" s="124" t="s">
        <v>117</v>
      </c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6"/>
      <c r="AF43" s="4"/>
      <c r="AG43" s="4"/>
      <c r="AH43" s="4"/>
      <c r="AI43" s="4"/>
      <c r="AJ43" s="4"/>
      <c r="AK43" s="4"/>
      <c r="AL43" s="4"/>
      <c r="AM43" s="4"/>
      <c r="AN43" s="4"/>
    </row>
    <row r="44" spans="1:40" ht="11.25" customHeight="1" x14ac:dyDescent="0.2">
      <c r="A44" s="4"/>
      <c r="B44" s="21"/>
      <c r="C44" s="4"/>
      <c r="D44" s="4"/>
      <c r="E44" s="4"/>
      <c r="F44" s="4" t="s">
        <v>113</v>
      </c>
      <c r="G44" s="4"/>
      <c r="H44" s="4"/>
      <c r="I44" s="4"/>
      <c r="J44" s="4"/>
      <c r="K44" s="4"/>
      <c r="L44" s="4"/>
      <c r="M44" s="4"/>
      <c r="N44" s="4" t="s">
        <v>105</v>
      </c>
      <c r="O44" s="4"/>
      <c r="P44" s="4"/>
      <c r="Q44" s="9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127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5.25" customHeight="1" x14ac:dyDescent="0.2">
      <c r="A45" s="4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9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127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" customHeight="1" x14ac:dyDescent="0.2">
      <c r="A46" s="4"/>
      <c r="B46" s="131" t="s">
        <v>118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32"/>
      <c r="Q46" s="9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127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" customHeight="1" x14ac:dyDescent="0.2">
      <c r="A47" s="4"/>
      <c r="B47" s="119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94"/>
      <c r="Q47" s="9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127"/>
      <c r="AF47" s="4"/>
      <c r="AG47" s="4"/>
      <c r="AH47" s="4"/>
      <c r="AI47" s="4"/>
      <c r="AJ47" s="4"/>
      <c r="AK47" s="4"/>
      <c r="AL47" s="4"/>
      <c r="AM47" s="4"/>
      <c r="AN47" s="4"/>
    </row>
    <row r="48" spans="1:40" ht="11.25" customHeight="1" x14ac:dyDescent="0.2">
      <c r="A48" s="4"/>
      <c r="B48" s="133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34"/>
      <c r="Q48" s="128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30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12" customHeight="1" x14ac:dyDescent="0.2">
      <c r="A49" s="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12" customHeight="1" x14ac:dyDescent="0.2">
      <c r="A50" s="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12" customHeight="1" x14ac:dyDescent="0.2">
      <c r="A51" s="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spans="1:40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spans="1:40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  <row r="342" spans="1:40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</row>
    <row r="343" spans="1:40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</row>
    <row r="344" spans="1:40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</row>
    <row r="345" spans="1:40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</row>
    <row r="346" spans="1:40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</row>
    <row r="347" spans="1:40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</row>
    <row r="348" spans="1:40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</row>
    <row r="349" spans="1:40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</row>
    <row r="350" spans="1:40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</row>
    <row r="351" spans="1:40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spans="1:40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spans="1:40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</row>
    <row r="354" spans="1:40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</row>
    <row r="355" spans="1:40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</row>
    <row r="356" spans="1:40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</row>
    <row r="357" spans="1:40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</row>
    <row r="358" spans="1:40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</row>
    <row r="359" spans="1:40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</row>
    <row r="360" spans="1:40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</row>
    <row r="361" spans="1:40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</row>
    <row r="362" spans="1:40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</row>
    <row r="363" spans="1:40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</row>
    <row r="364" spans="1:40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</row>
    <row r="365" spans="1:40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</row>
    <row r="366" spans="1:40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</row>
    <row r="367" spans="1:40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</row>
    <row r="368" spans="1:40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</row>
    <row r="369" spans="1:40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</row>
    <row r="370" spans="1:40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</row>
    <row r="371" spans="1:40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</row>
    <row r="372" spans="1:40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</row>
    <row r="373" spans="1:40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</row>
    <row r="374" spans="1:40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</row>
    <row r="375" spans="1:40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</row>
    <row r="376" spans="1:40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</row>
    <row r="377" spans="1:40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</row>
    <row r="378" spans="1:40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</row>
    <row r="379" spans="1:40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</row>
    <row r="380" spans="1:40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</row>
    <row r="381" spans="1:40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</row>
    <row r="382" spans="1:40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</row>
    <row r="383" spans="1:40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</row>
    <row r="384" spans="1:40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</row>
    <row r="385" spans="1:40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</row>
    <row r="386" spans="1:40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</row>
    <row r="387" spans="1:40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spans="1:40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spans="1:40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</row>
    <row r="390" spans="1:40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</row>
    <row r="391" spans="1:40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</row>
    <row r="392" spans="1:40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</row>
    <row r="393" spans="1:40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 spans="1:40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 spans="1:40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 spans="1:40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</row>
    <row r="397" spans="1:40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 spans="1:40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 spans="1:40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 spans="1:40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 spans="1:40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</row>
    <row r="402" spans="1:40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 spans="1:40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 spans="1:40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 spans="1:40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 spans="1:40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 spans="1:40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 spans="1:40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 spans="1:40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 spans="1:40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 spans="1:40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 spans="1:40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 spans="1:40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 spans="1:40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 spans="1:40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 spans="1:40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</row>
    <row r="417" spans="1:40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 spans="1:40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 spans="1:40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 spans="1:40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 spans="1:40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 spans="1:40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 spans="1:40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spans="1:40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 spans="1:40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 spans="1:40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</row>
    <row r="427" spans="1:40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 spans="1:40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 spans="1:40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 spans="1:40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 spans="1:40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</row>
    <row r="432" spans="1:40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</row>
    <row r="433" spans="1:40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 spans="1:40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 spans="1:40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 spans="1:40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 spans="1:40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 spans="1:40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 spans="1:40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 spans="1:40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 spans="1:40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 spans="1:40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 spans="1:40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 spans="1:40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 spans="1:40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 spans="1:40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 spans="1:40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</row>
    <row r="448" spans="1:40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 spans="1:40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 spans="1:40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 spans="1:40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pans="1:40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 spans="1:40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 spans="1:40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 spans="1:40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 spans="1:40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 spans="1:40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</row>
    <row r="458" spans="1:40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 spans="1:40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 spans="1:40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 spans="1:40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 spans="1:40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</row>
    <row r="463" spans="1:40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 spans="1:40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 spans="1:40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 spans="1:40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 spans="1:40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 spans="1:40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 spans="1:40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 spans="1:40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 spans="1:40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 spans="1:40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 spans="1:40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spans="1:40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spans="1:40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 spans="1:40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 spans="1:40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 spans="1:40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 spans="1:40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spans="1:40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 spans="1:40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 spans="1:40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spans="1:40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 spans="1:40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 spans="1:40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 spans="1:40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 spans="1:40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 spans="1:40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</row>
    <row r="489" spans="1:40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 spans="1:40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 spans="1:40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 spans="1:40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 spans="1:40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 spans="1:40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 spans="1:40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 spans="1:40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 spans="1:40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spans="1:40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 spans="1:40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 spans="1:40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 spans="1:40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</row>
    <row r="502" spans="1:40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 spans="1:40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</row>
    <row r="504" spans="1:40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</row>
    <row r="505" spans="1:40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 spans="1:40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</row>
    <row r="507" spans="1:40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 spans="1:40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 spans="1:40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 spans="1:40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 spans="1:40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 spans="1:40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 spans="1:40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 spans="1:40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 spans="1:40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 spans="1:40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</row>
    <row r="517" spans="1:40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 spans="1:40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</row>
    <row r="519" spans="1:40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</row>
    <row r="520" spans="1:40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 spans="1:40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 spans="1:40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 spans="1:40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 spans="1:40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 spans="1:40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spans="1:40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 spans="1:40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 spans="1:40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 spans="1:40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 spans="1:40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 spans="1:40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</row>
    <row r="532" spans="1:40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</row>
    <row r="533" spans="1:40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</row>
    <row r="534" spans="1:40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</row>
    <row r="535" spans="1:40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</row>
    <row r="536" spans="1:40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 spans="1:40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</row>
    <row r="538" spans="1:40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 spans="1:40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 spans="1:40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</row>
    <row r="541" spans="1:40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 spans="1:40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 spans="1:40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 spans="1:40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 spans="1:40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 spans="1:40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 spans="1:40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</row>
    <row r="548" spans="1:40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 spans="1:40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</row>
    <row r="550" spans="1:40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 spans="1:40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 spans="1:40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 spans="1:40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 spans="1:40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</row>
    <row r="555" spans="1:40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 spans="1:40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 spans="1:40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</row>
    <row r="558" spans="1:40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 spans="1:40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 spans="1:40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spans="1:40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 spans="1:40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</row>
    <row r="563" spans="1:40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 spans="1:40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 spans="1:40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 spans="1:40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</row>
    <row r="567" spans="1:40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 spans="1:40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 spans="1:40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 spans="1:40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 spans="1:40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</row>
    <row r="572" spans="1:40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 spans="1:40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 spans="1:40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 spans="1:40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 spans="1:40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 spans="1:40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 spans="1:40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 spans="1:40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 spans="1:40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 spans="1:40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 spans="1:40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 spans="1:40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 spans="1:40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 spans="1:40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</row>
    <row r="586" spans="1:40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 spans="1:40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 spans="1:40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</row>
    <row r="589" spans="1:40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 spans="1:40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 spans="1:40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 spans="1:40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</row>
    <row r="593" spans="1:40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</row>
    <row r="594" spans="1:40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</row>
    <row r="595" spans="1:40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</row>
    <row r="596" spans="1:40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 spans="1:40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</row>
    <row r="598" spans="1:40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</row>
    <row r="599" spans="1:40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</row>
    <row r="600" spans="1:40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</row>
    <row r="601" spans="1:40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</row>
    <row r="602" spans="1:40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</row>
    <row r="603" spans="1:40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</row>
    <row r="604" spans="1:40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</row>
    <row r="605" spans="1:40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</row>
    <row r="606" spans="1:40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</row>
    <row r="607" spans="1:40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</row>
    <row r="608" spans="1:40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</row>
    <row r="609" spans="1:40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</row>
    <row r="610" spans="1:40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</row>
    <row r="611" spans="1:40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 spans="1:40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spans="1:40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pans="1:40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spans="1:40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spans="1:40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spans="1:40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spans="1:40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</row>
    <row r="619" spans="1:40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</row>
    <row r="620" spans="1:40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</row>
    <row r="621" spans="1:40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</row>
    <row r="622" spans="1:40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</row>
    <row r="623" spans="1:40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</row>
    <row r="624" spans="1:40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</row>
    <row r="625" spans="1:40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</row>
    <row r="626" spans="1:40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</row>
    <row r="627" spans="1:40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</row>
    <row r="628" spans="1:40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</row>
    <row r="629" spans="1:40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 spans="1:40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</row>
    <row r="631" spans="1:40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 spans="1:40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 spans="1:40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 spans="1:40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 spans="1:40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 spans="1:40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</row>
    <row r="637" spans="1:40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</row>
    <row r="638" spans="1:40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</row>
    <row r="639" spans="1:40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</row>
    <row r="640" spans="1:40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</row>
    <row r="641" spans="1:40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</row>
    <row r="642" spans="1:40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</row>
    <row r="643" spans="1:40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</row>
    <row r="644" spans="1:40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</row>
    <row r="645" spans="1:40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</row>
    <row r="646" spans="1:40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</row>
    <row r="647" spans="1:40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</row>
    <row r="648" spans="1:40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</row>
    <row r="649" spans="1:40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</row>
    <row r="650" spans="1:40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</row>
    <row r="651" spans="1:40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</row>
    <row r="652" spans="1:40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</row>
    <row r="653" spans="1:40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</row>
    <row r="654" spans="1:40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</row>
    <row r="655" spans="1:40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</row>
    <row r="656" spans="1:40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</row>
    <row r="657" spans="1:40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</row>
    <row r="658" spans="1:40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</row>
    <row r="659" spans="1:40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</row>
    <row r="660" spans="1:40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</row>
    <row r="661" spans="1:40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</row>
    <row r="662" spans="1:40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</row>
    <row r="663" spans="1:40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</row>
    <row r="664" spans="1:40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</row>
    <row r="665" spans="1:40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</row>
    <row r="666" spans="1:40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</row>
    <row r="667" spans="1:40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</row>
    <row r="668" spans="1:40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</row>
    <row r="669" spans="1:40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</row>
    <row r="670" spans="1:40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</row>
    <row r="671" spans="1:40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</row>
    <row r="672" spans="1:40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</row>
    <row r="673" spans="1:40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</row>
    <row r="674" spans="1:40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</row>
    <row r="675" spans="1:40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</row>
    <row r="676" spans="1:40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</row>
    <row r="677" spans="1:40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</row>
    <row r="678" spans="1:40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</row>
    <row r="679" spans="1:40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</row>
    <row r="680" spans="1:40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</row>
    <row r="681" spans="1:40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</row>
    <row r="682" spans="1:40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</row>
    <row r="683" spans="1:40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</row>
    <row r="684" spans="1:40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</row>
    <row r="685" spans="1:40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</row>
    <row r="686" spans="1:40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</row>
    <row r="687" spans="1:40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</row>
    <row r="688" spans="1:40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</row>
    <row r="689" spans="1:40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</row>
    <row r="690" spans="1:40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</row>
    <row r="691" spans="1:40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</row>
    <row r="692" spans="1:40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</row>
    <row r="693" spans="1:40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</row>
    <row r="694" spans="1:40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</row>
    <row r="695" spans="1:40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</row>
    <row r="696" spans="1:40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</row>
    <row r="697" spans="1:40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</row>
    <row r="698" spans="1:40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</row>
    <row r="699" spans="1:40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</row>
    <row r="700" spans="1:40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</row>
    <row r="701" spans="1:40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</row>
    <row r="702" spans="1:40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</row>
    <row r="703" spans="1:40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</row>
    <row r="704" spans="1:40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</row>
    <row r="705" spans="1:40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</row>
    <row r="706" spans="1:40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</row>
    <row r="707" spans="1:40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</row>
    <row r="708" spans="1:40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</row>
    <row r="709" spans="1:40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</row>
    <row r="710" spans="1:40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</row>
    <row r="711" spans="1:40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</row>
    <row r="712" spans="1:40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</row>
    <row r="713" spans="1:40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</row>
    <row r="714" spans="1:40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</row>
    <row r="715" spans="1:40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</row>
    <row r="716" spans="1:40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</row>
    <row r="717" spans="1:40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</row>
    <row r="718" spans="1:40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</row>
    <row r="719" spans="1:40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</row>
    <row r="720" spans="1:40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</row>
    <row r="721" spans="1:40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</row>
    <row r="722" spans="1:40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</row>
    <row r="723" spans="1:40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</row>
    <row r="724" spans="1:40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</row>
    <row r="725" spans="1:40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</row>
    <row r="726" spans="1:40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</row>
    <row r="727" spans="1:40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</row>
    <row r="728" spans="1:40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</row>
    <row r="729" spans="1:40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 spans="1:40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 spans="1:40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 spans="1:40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 spans="1:40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 spans="1:40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 spans="1:40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 spans="1:40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</row>
    <row r="737" spans="1:40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</row>
    <row r="738" spans="1:40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</row>
    <row r="739" spans="1:40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</row>
    <row r="740" spans="1:40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</row>
    <row r="741" spans="1:40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</row>
    <row r="742" spans="1:40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</row>
    <row r="743" spans="1:40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</row>
    <row r="744" spans="1:40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</row>
    <row r="745" spans="1:40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</row>
    <row r="746" spans="1:40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</row>
    <row r="747" spans="1:40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</row>
    <row r="748" spans="1:40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</row>
    <row r="749" spans="1:40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</row>
    <row r="750" spans="1:40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</row>
    <row r="751" spans="1:40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</row>
    <row r="752" spans="1:40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</row>
    <row r="753" spans="1:40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</row>
    <row r="754" spans="1:40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</row>
    <row r="755" spans="1:40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</row>
    <row r="756" spans="1:40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</row>
    <row r="757" spans="1:40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</row>
    <row r="758" spans="1:40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</row>
    <row r="759" spans="1:40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</row>
    <row r="760" spans="1:40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</row>
    <row r="761" spans="1:40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</row>
    <row r="762" spans="1:40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</row>
    <row r="763" spans="1:40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</row>
    <row r="764" spans="1:40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</row>
    <row r="765" spans="1:40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</row>
    <row r="766" spans="1:40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</row>
    <row r="767" spans="1:40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</row>
    <row r="768" spans="1:40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</row>
    <row r="769" spans="1:40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</row>
    <row r="770" spans="1:40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</row>
    <row r="771" spans="1:40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</row>
    <row r="772" spans="1:40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</row>
    <row r="773" spans="1:40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</row>
    <row r="774" spans="1:40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</row>
    <row r="775" spans="1:40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</row>
    <row r="776" spans="1:40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</row>
    <row r="777" spans="1:40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</row>
    <row r="778" spans="1:40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</row>
    <row r="779" spans="1:40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</row>
    <row r="780" spans="1:40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</row>
    <row r="781" spans="1:40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</row>
    <row r="782" spans="1:40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</row>
    <row r="783" spans="1:40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</row>
    <row r="784" spans="1:40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</row>
    <row r="785" spans="1:40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</row>
    <row r="786" spans="1:40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</row>
    <row r="787" spans="1:40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</row>
    <row r="788" spans="1:40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</row>
    <row r="789" spans="1:40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</row>
    <row r="790" spans="1:40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</row>
    <row r="791" spans="1:40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</row>
    <row r="792" spans="1:40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</row>
    <row r="793" spans="1:40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</row>
    <row r="794" spans="1:40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</row>
    <row r="795" spans="1:40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</row>
    <row r="796" spans="1:40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</row>
    <row r="797" spans="1:40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</row>
    <row r="798" spans="1:40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</row>
    <row r="799" spans="1:40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</row>
    <row r="800" spans="1:40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</row>
    <row r="801" spans="1:40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</row>
    <row r="802" spans="1:40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</row>
    <row r="803" spans="1:40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</row>
    <row r="804" spans="1:40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</row>
    <row r="805" spans="1:40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</row>
    <row r="806" spans="1:40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</row>
    <row r="807" spans="1:40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</row>
    <row r="808" spans="1:40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</row>
    <row r="809" spans="1:40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</row>
    <row r="810" spans="1:40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</row>
    <row r="811" spans="1:40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</row>
    <row r="812" spans="1:40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</row>
    <row r="813" spans="1:40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</row>
    <row r="814" spans="1:40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</row>
    <row r="815" spans="1:40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</row>
    <row r="816" spans="1:40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</row>
    <row r="817" spans="1:40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</row>
    <row r="818" spans="1:40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</row>
    <row r="819" spans="1:40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</row>
    <row r="820" spans="1:40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</row>
    <row r="821" spans="1:40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</row>
    <row r="822" spans="1:40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</row>
    <row r="823" spans="1:40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</row>
    <row r="824" spans="1:40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</row>
    <row r="825" spans="1:40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</row>
    <row r="826" spans="1:40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</row>
    <row r="827" spans="1:40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</row>
    <row r="828" spans="1:40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</row>
    <row r="829" spans="1:40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</row>
    <row r="830" spans="1:40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</row>
    <row r="831" spans="1:40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</row>
    <row r="832" spans="1:40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</row>
    <row r="833" spans="1:40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 spans="1:40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 spans="1:40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 spans="1:40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 spans="1:40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 spans="1:40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 spans="1:40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 spans="1:40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 spans="1:40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 spans="1:40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 spans="1:40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 spans="1:40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 spans="1:40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 spans="1:40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 spans="1:40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 spans="1:40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 spans="1:40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 spans="1:40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 spans="1:40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 spans="1:40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 spans="1:40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 spans="1:40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</row>
    <row r="855" spans="1:40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</row>
    <row r="856" spans="1:40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</row>
    <row r="857" spans="1:40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</row>
    <row r="858" spans="1:40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</row>
    <row r="859" spans="1:40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</row>
    <row r="860" spans="1:40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</row>
    <row r="861" spans="1:40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</row>
    <row r="862" spans="1:40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</row>
    <row r="863" spans="1:40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</row>
    <row r="864" spans="1:40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</row>
    <row r="865" spans="1:40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</row>
    <row r="866" spans="1:40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</row>
    <row r="867" spans="1:40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</row>
    <row r="868" spans="1:40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</row>
    <row r="869" spans="1:40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</row>
    <row r="870" spans="1:40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</row>
    <row r="871" spans="1:40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</row>
    <row r="872" spans="1:40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</row>
    <row r="873" spans="1:40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</row>
    <row r="874" spans="1:40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</row>
    <row r="875" spans="1:40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</row>
    <row r="876" spans="1:40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</row>
    <row r="877" spans="1:40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</row>
    <row r="878" spans="1:40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</row>
    <row r="879" spans="1:40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</row>
    <row r="880" spans="1:40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</row>
    <row r="881" spans="1:40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</row>
    <row r="882" spans="1:40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</row>
    <row r="883" spans="1:40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</row>
    <row r="884" spans="1:40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</row>
    <row r="885" spans="1:40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</row>
    <row r="886" spans="1:40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</row>
    <row r="887" spans="1:40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</row>
    <row r="888" spans="1:40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</row>
    <row r="889" spans="1:40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</row>
    <row r="890" spans="1:40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</row>
    <row r="891" spans="1:40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</row>
    <row r="892" spans="1:40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</row>
    <row r="893" spans="1:40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</row>
    <row r="894" spans="1:40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</row>
    <row r="895" spans="1:40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</row>
    <row r="896" spans="1:40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</row>
    <row r="897" spans="1:40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</row>
    <row r="898" spans="1:40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</row>
    <row r="899" spans="1:40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</row>
    <row r="900" spans="1:40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</row>
    <row r="901" spans="1:40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 spans="1:40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 spans="1:40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 spans="1:40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 spans="1:40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 spans="1:40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 spans="1:40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 spans="1:40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</row>
    <row r="909" spans="1:40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</row>
    <row r="910" spans="1:40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</row>
    <row r="911" spans="1:40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</row>
    <row r="912" spans="1:40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</row>
    <row r="913" spans="1:40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</row>
    <row r="914" spans="1:40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</row>
    <row r="915" spans="1:40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</row>
    <row r="916" spans="1:40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</row>
    <row r="917" spans="1:40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</row>
    <row r="918" spans="1:40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</row>
    <row r="919" spans="1:40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</row>
    <row r="920" spans="1:40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</row>
    <row r="921" spans="1:40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</row>
    <row r="922" spans="1:40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</row>
    <row r="923" spans="1:40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</row>
    <row r="924" spans="1:40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</row>
    <row r="925" spans="1:40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</row>
    <row r="926" spans="1:40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</row>
    <row r="927" spans="1:40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</row>
    <row r="928" spans="1:40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</row>
    <row r="929" spans="1:40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</row>
    <row r="930" spans="1:40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</row>
    <row r="931" spans="1:40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</row>
    <row r="932" spans="1:40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</row>
    <row r="933" spans="1:40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</row>
    <row r="934" spans="1:40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</row>
    <row r="935" spans="1:40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</row>
    <row r="936" spans="1:40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</row>
    <row r="937" spans="1:40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</row>
    <row r="938" spans="1:40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</row>
    <row r="939" spans="1:40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</row>
    <row r="940" spans="1:40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</row>
    <row r="941" spans="1:40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</row>
    <row r="942" spans="1:40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</row>
    <row r="943" spans="1:40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</row>
    <row r="944" spans="1:40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</row>
    <row r="945" spans="1:40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 spans="1:40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 spans="1:40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 spans="1:40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</row>
    <row r="949" spans="1:40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</row>
    <row r="950" spans="1:40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</row>
    <row r="951" spans="1:40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</row>
    <row r="952" spans="1:40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</row>
    <row r="953" spans="1:40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</row>
    <row r="954" spans="1:40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</row>
    <row r="955" spans="1:40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</row>
    <row r="956" spans="1:40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</row>
    <row r="957" spans="1:40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</row>
    <row r="958" spans="1:40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</row>
    <row r="959" spans="1:40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</row>
    <row r="960" spans="1:40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</row>
    <row r="961" spans="1:40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</row>
    <row r="962" spans="1:40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</row>
    <row r="963" spans="1:40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</row>
    <row r="964" spans="1:40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</row>
    <row r="965" spans="1:40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</row>
    <row r="966" spans="1:40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</row>
    <row r="967" spans="1:40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</row>
    <row r="968" spans="1:40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</row>
    <row r="969" spans="1:40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</row>
    <row r="970" spans="1:40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</row>
    <row r="971" spans="1:40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</row>
    <row r="972" spans="1:40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</row>
    <row r="973" spans="1:40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</row>
    <row r="974" spans="1:40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</row>
    <row r="975" spans="1:40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</row>
    <row r="976" spans="1:40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</row>
    <row r="977" spans="1:40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</row>
    <row r="978" spans="1:40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</row>
    <row r="979" spans="1:40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</row>
    <row r="980" spans="1:40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</row>
    <row r="981" spans="1:40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</row>
    <row r="982" spans="1:40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</row>
    <row r="983" spans="1:40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</row>
    <row r="984" spans="1:40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</row>
    <row r="985" spans="1:40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</row>
    <row r="986" spans="1:40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</row>
    <row r="987" spans="1:40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</row>
    <row r="988" spans="1:40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</row>
    <row r="989" spans="1:40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</row>
    <row r="990" spans="1:40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</row>
    <row r="991" spans="1:40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</row>
    <row r="992" spans="1:40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</row>
    <row r="993" spans="1:40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</row>
    <row r="994" spans="1:40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</row>
    <row r="995" spans="1:40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</row>
    <row r="996" spans="1:40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</row>
    <row r="997" spans="1:40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</row>
    <row r="998" spans="1:40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</row>
    <row r="999" spans="1:40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</row>
    <row r="1000" spans="1:40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</row>
  </sheetData>
  <mergeCells count="134">
    <mergeCell ref="X19:Y19"/>
    <mergeCell ref="B12:C12"/>
    <mergeCell ref="E11:H11"/>
    <mergeCell ref="Y2:AC2"/>
    <mergeCell ref="U2:X2"/>
    <mergeCell ref="W25:Z25"/>
    <mergeCell ref="Y10:AE10"/>
    <mergeCell ref="AG8:AN11"/>
    <mergeCell ref="Y9:AE9"/>
    <mergeCell ref="AA25:AD25"/>
    <mergeCell ref="AA22:AD22"/>
    <mergeCell ref="AD13:AE15"/>
    <mergeCell ref="W4:AC4"/>
    <mergeCell ref="W3:AC3"/>
    <mergeCell ref="Y7:AE7"/>
    <mergeCell ref="AA24:AD24"/>
    <mergeCell ref="AA23:AD23"/>
    <mergeCell ref="Y11:AE11"/>
    <mergeCell ref="Y12:AE12"/>
    <mergeCell ref="W24:Z24"/>
    <mergeCell ref="X17:Y17"/>
    <mergeCell ref="X18:Y18"/>
    <mergeCell ref="W22:Z22"/>
    <mergeCell ref="W23:Z23"/>
    <mergeCell ref="X20:Y20"/>
    <mergeCell ref="Z36:AE38"/>
    <mergeCell ref="Z39:AE42"/>
    <mergeCell ref="AA33:AD33"/>
    <mergeCell ref="AA32:AD32"/>
    <mergeCell ref="M7:T7"/>
    <mergeCell ref="Y8:AE8"/>
    <mergeCell ref="V6:AE6"/>
    <mergeCell ref="U3:V3"/>
    <mergeCell ref="M1:T3"/>
    <mergeCell ref="AD5:AE5"/>
    <mergeCell ref="U5:AC5"/>
    <mergeCell ref="M4:T5"/>
    <mergeCell ref="B34:AD34"/>
    <mergeCell ref="K30:V30"/>
    <mergeCell ref="K31:V31"/>
    <mergeCell ref="B31:J31"/>
    <mergeCell ref="B30:J30"/>
    <mergeCell ref="AA30:AD30"/>
    <mergeCell ref="E8:K8"/>
    <mergeCell ref="M8:T11"/>
    <mergeCell ref="V12:X12"/>
    <mergeCell ref="M12:T12"/>
    <mergeCell ref="E12:K12"/>
    <mergeCell ref="B11:C11"/>
    <mergeCell ref="B10:C10"/>
    <mergeCell ref="P13:Q13"/>
    <mergeCell ref="R13:T13"/>
    <mergeCell ref="N13:O13"/>
    <mergeCell ref="S16:AB16"/>
    <mergeCell ref="Q36:Y36"/>
    <mergeCell ref="K32:V32"/>
    <mergeCell ref="B41:D43"/>
    <mergeCell ref="Q43:AE48"/>
    <mergeCell ref="B46:P48"/>
    <mergeCell ref="Q37:Y42"/>
    <mergeCell ref="B40:D40"/>
    <mergeCell ref="B36:D37"/>
    <mergeCell ref="B32:J32"/>
    <mergeCell ref="W32:Z32"/>
    <mergeCell ref="W33:Z33"/>
    <mergeCell ref="N42:O43"/>
    <mergeCell ref="N36:O37"/>
    <mergeCell ref="N39:O40"/>
    <mergeCell ref="K33:V33"/>
    <mergeCell ref="B33:J33"/>
    <mergeCell ref="F42:M43"/>
    <mergeCell ref="F36:M37"/>
    <mergeCell ref="F39:M40"/>
    <mergeCell ref="B26:J26"/>
    <mergeCell ref="B27:J27"/>
    <mergeCell ref="K19:M19"/>
    <mergeCell ref="K22:V22"/>
    <mergeCell ref="K23:V23"/>
    <mergeCell ref="C1:J5"/>
    <mergeCell ref="C6:K6"/>
    <mergeCell ref="E9:K9"/>
    <mergeCell ref="B8:D8"/>
    <mergeCell ref="E7:K7"/>
    <mergeCell ref="K24:V24"/>
    <mergeCell ref="B25:J25"/>
    <mergeCell ref="K25:V25"/>
    <mergeCell ref="K26:V26"/>
    <mergeCell ref="B24:J24"/>
    <mergeCell ref="B23:J23"/>
    <mergeCell ref="B20:E20"/>
    <mergeCell ref="Q20:S20"/>
    <mergeCell ref="H15:R16"/>
    <mergeCell ref="C15:G16"/>
    <mergeCell ref="T18:W18"/>
    <mergeCell ref="T17:W17"/>
    <mergeCell ref="T19:W19"/>
    <mergeCell ref="E10:K10"/>
    <mergeCell ref="B17:E17"/>
    <mergeCell ref="F17:J17"/>
    <mergeCell ref="K18:M18"/>
    <mergeCell ref="B18:E18"/>
    <mergeCell ref="F18:J18"/>
    <mergeCell ref="N18:O18"/>
    <mergeCell ref="Q18:S18"/>
    <mergeCell ref="K20:M20"/>
    <mergeCell ref="N20:O20"/>
    <mergeCell ref="F19:J19"/>
    <mergeCell ref="B19:E19"/>
    <mergeCell ref="N19:O19"/>
    <mergeCell ref="Q19:S19"/>
    <mergeCell ref="B13:C13"/>
    <mergeCell ref="E13:K13"/>
    <mergeCell ref="F20:J20"/>
    <mergeCell ref="B22:J22"/>
    <mergeCell ref="T20:W20"/>
    <mergeCell ref="AA31:AD31"/>
    <mergeCell ref="B28:J28"/>
    <mergeCell ref="B29:J29"/>
    <mergeCell ref="W26:Z26"/>
    <mergeCell ref="W27:Z27"/>
    <mergeCell ref="W28:Z28"/>
    <mergeCell ref="W29:Z29"/>
    <mergeCell ref="AA26:AD26"/>
    <mergeCell ref="AA27:AD27"/>
    <mergeCell ref="AA28:AD28"/>
    <mergeCell ref="AA29:AD29"/>
    <mergeCell ref="W30:Z30"/>
    <mergeCell ref="W31:Z31"/>
    <mergeCell ref="K27:V27"/>
    <mergeCell ref="K28:V28"/>
    <mergeCell ref="K29:V29"/>
    <mergeCell ref="N17:O17"/>
    <mergeCell ref="K17:M17"/>
    <mergeCell ref="Q17:S17"/>
  </mergeCells>
  <pageMargins left="0" right="0" top="0" bottom="0" header="0" footer="0"/>
  <pageSetup orientation="landscape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2"/>
  <sheetViews>
    <sheetView workbookViewId="0">
      <selection activeCell="B39" sqref="B39"/>
    </sheetView>
  </sheetViews>
  <sheetFormatPr defaultColWidth="14.42578125" defaultRowHeight="15" customHeight="1" x14ac:dyDescent="0.2"/>
  <cols>
    <col min="1" max="1" width="42.5703125" customWidth="1"/>
    <col min="2" max="2" width="44.28515625" customWidth="1"/>
  </cols>
  <sheetData>
    <row r="1" spans="1:29" ht="15" customHeight="1" x14ac:dyDescent="0.2">
      <c r="A1" s="1" t="s">
        <v>1</v>
      </c>
      <c r="B1" s="3" t="s">
        <v>3</v>
      </c>
      <c r="C1" s="3" t="s">
        <v>4</v>
      </c>
      <c r="D1" s="3" t="s">
        <v>5</v>
      </c>
      <c r="E1" s="5" t="s">
        <v>6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" customHeight="1" x14ac:dyDescent="0.2">
      <c r="A2" s="12" t="str">
        <f>'Quick Purchase Request'!A29 &amp; ""</f>
        <v/>
      </c>
      <c r="B2" s="12" t="str">
        <f>'Quick Purchase Request'!B29 &amp; " " &amp; 'Quick Purchase Request'!E29</f>
        <v xml:space="preserve"> </v>
      </c>
      <c r="C2" s="15">
        <f>'Quick Purchase Request'!C29</f>
        <v>0</v>
      </c>
      <c r="D2" s="16">
        <f>'Quick Purchase Request'!D29</f>
        <v>0</v>
      </c>
      <c r="E2" s="18">
        <f t="shared" ref="E2:E50" si="0">C2*D2</f>
        <v>0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5" customHeight="1" x14ac:dyDescent="0.2">
      <c r="A3" s="12" t="str">
        <f>'Quick Purchase Request'!A30 &amp; ""</f>
        <v/>
      </c>
      <c r="B3" s="12" t="str">
        <f>'Quick Purchase Request'!B30 &amp; " " &amp; 'Quick Purchase Request'!E30</f>
        <v xml:space="preserve"> </v>
      </c>
      <c r="C3" s="15">
        <f>'Quick Purchase Request'!C30</f>
        <v>0</v>
      </c>
      <c r="D3" s="16">
        <f>'Quick Purchase Request'!D30</f>
        <v>0</v>
      </c>
      <c r="E3" s="18">
        <f t="shared" si="0"/>
        <v>0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5" customHeight="1" x14ac:dyDescent="0.2">
      <c r="A4" s="12" t="str">
        <f>'Quick Purchase Request'!A31 &amp; ""</f>
        <v/>
      </c>
      <c r="B4" s="12" t="str">
        <f>'Quick Purchase Request'!B31 &amp; " " &amp; 'Quick Purchase Request'!E31</f>
        <v xml:space="preserve"> </v>
      </c>
      <c r="C4" s="15">
        <f>'Quick Purchase Request'!C31</f>
        <v>0</v>
      </c>
      <c r="D4" s="16">
        <f>'Quick Purchase Request'!D31</f>
        <v>0</v>
      </c>
      <c r="E4" s="18">
        <f t="shared" si="0"/>
        <v>0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5" customHeight="1" x14ac:dyDescent="0.2">
      <c r="A5" s="12" t="str">
        <f>'Quick Purchase Request'!A32 &amp; ""</f>
        <v/>
      </c>
      <c r="B5" s="12" t="str">
        <f>'Quick Purchase Request'!B32 &amp; " " &amp; 'Quick Purchase Request'!E32</f>
        <v xml:space="preserve"> </v>
      </c>
      <c r="C5" s="15">
        <f>'Quick Purchase Request'!C32</f>
        <v>0</v>
      </c>
      <c r="D5" s="16">
        <f>'Quick Purchase Request'!D32</f>
        <v>0</v>
      </c>
      <c r="E5" s="18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15" customHeight="1" x14ac:dyDescent="0.2">
      <c r="A6" s="12" t="str">
        <f>'Quick Purchase Request'!A33 &amp; ""</f>
        <v/>
      </c>
      <c r="B6" s="12" t="str">
        <f>'Quick Purchase Request'!B33 &amp; " " &amp; 'Quick Purchase Request'!E33</f>
        <v xml:space="preserve"> </v>
      </c>
      <c r="C6" s="15">
        <f>'Quick Purchase Request'!C33</f>
        <v>0</v>
      </c>
      <c r="D6" s="16">
        <f>'Quick Purchase Request'!D33</f>
        <v>0</v>
      </c>
      <c r="E6" s="18">
        <f t="shared" si="0"/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15" customHeight="1" x14ac:dyDescent="0.2">
      <c r="A7" s="12" t="str">
        <f>'Quick Purchase Request'!A34 &amp; ""</f>
        <v/>
      </c>
      <c r="B7" s="12" t="str">
        <f>'Quick Purchase Request'!B34 &amp; " " &amp; 'Quick Purchase Request'!E34</f>
        <v xml:space="preserve"> </v>
      </c>
      <c r="C7" s="15">
        <f>'Quick Purchase Request'!C34</f>
        <v>0</v>
      </c>
      <c r="D7" s="16">
        <f>'Quick Purchase Request'!D34</f>
        <v>0</v>
      </c>
      <c r="E7" s="18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5" customHeight="1" x14ac:dyDescent="0.2">
      <c r="A8" s="12" t="str">
        <f>'Quick Purchase Request'!A35 &amp; ""</f>
        <v/>
      </c>
      <c r="B8" s="12" t="str">
        <f>'Quick Purchase Request'!B35 &amp; " " &amp; 'Quick Purchase Request'!E35</f>
        <v xml:space="preserve"> </v>
      </c>
      <c r="C8" s="15">
        <f>'Quick Purchase Request'!C35</f>
        <v>0</v>
      </c>
      <c r="D8" s="16">
        <f>'Quick Purchase Request'!D35</f>
        <v>0</v>
      </c>
      <c r="E8" s="18">
        <f t="shared" si="0"/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15" customHeight="1" x14ac:dyDescent="0.2">
      <c r="A9" s="12" t="str">
        <f>'Quick Purchase Request'!A36 &amp; ""</f>
        <v/>
      </c>
      <c r="B9" s="12" t="str">
        <f>'Quick Purchase Request'!B36 &amp; " " &amp; 'Quick Purchase Request'!E36</f>
        <v xml:space="preserve"> </v>
      </c>
      <c r="C9" s="15">
        <f>'Quick Purchase Request'!C36</f>
        <v>0</v>
      </c>
      <c r="D9" s="16">
        <f>'Quick Purchase Request'!D36</f>
        <v>0</v>
      </c>
      <c r="E9" s="18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15" customHeight="1" x14ac:dyDescent="0.2">
      <c r="A10" s="12" t="str">
        <f>'Quick Purchase Request'!A37 &amp; ""</f>
        <v/>
      </c>
      <c r="B10" s="12" t="str">
        <f>'Quick Purchase Request'!B37 &amp; " " &amp; 'Quick Purchase Request'!E37</f>
        <v xml:space="preserve"> </v>
      </c>
      <c r="C10" s="15">
        <f>'Quick Purchase Request'!C37</f>
        <v>0</v>
      </c>
      <c r="D10" s="16">
        <f>'Quick Purchase Request'!D37</f>
        <v>0</v>
      </c>
      <c r="E10" s="18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15" customHeight="1" x14ac:dyDescent="0.2">
      <c r="A11" s="12" t="str">
        <f>'Quick Purchase Request'!A38 &amp; ""</f>
        <v/>
      </c>
      <c r="B11" s="12" t="str">
        <f>'Quick Purchase Request'!B38 &amp; " " &amp; 'Quick Purchase Request'!E38</f>
        <v xml:space="preserve"> </v>
      </c>
      <c r="C11" s="15">
        <f>'Quick Purchase Request'!C38</f>
        <v>0</v>
      </c>
      <c r="D11" s="16">
        <f>'Quick Purchase Request'!D38</f>
        <v>0</v>
      </c>
      <c r="E11" s="18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5" customHeight="1" x14ac:dyDescent="0.2">
      <c r="A12" s="12" t="str">
        <f>'Quick Purchase Request'!A39 &amp; ""</f>
        <v/>
      </c>
      <c r="B12" s="12" t="str">
        <f>'Quick Purchase Request'!B39 &amp; " " &amp; 'Quick Purchase Request'!E39</f>
        <v xml:space="preserve"> </v>
      </c>
      <c r="C12" s="15">
        <f>'Quick Purchase Request'!C39</f>
        <v>0</v>
      </c>
      <c r="D12" s="16">
        <f>'Quick Purchase Request'!D39</f>
        <v>0</v>
      </c>
      <c r="E12" s="18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15" customHeight="1" x14ac:dyDescent="0.2">
      <c r="A13" s="12" t="str">
        <f>'Quick Purchase Request'!A40 &amp; ""</f>
        <v/>
      </c>
      <c r="B13" s="12" t="str">
        <f>'Quick Purchase Request'!B40 &amp; " " &amp; 'Quick Purchase Request'!E40</f>
        <v xml:space="preserve"> </v>
      </c>
      <c r="C13" s="15">
        <f>'Quick Purchase Request'!C40</f>
        <v>0</v>
      </c>
      <c r="D13" s="16">
        <f>'Quick Purchase Request'!D40</f>
        <v>0</v>
      </c>
      <c r="E13" s="18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15" customHeight="1" x14ac:dyDescent="0.2">
      <c r="A14" s="12" t="str">
        <f>'Quick Purchase Request'!A41 &amp; ""</f>
        <v/>
      </c>
      <c r="B14" s="12" t="str">
        <f>'Quick Purchase Request'!B41 &amp; " " &amp; 'Quick Purchase Request'!E41</f>
        <v xml:space="preserve"> </v>
      </c>
      <c r="C14" s="15">
        <f>'Quick Purchase Request'!C41</f>
        <v>0</v>
      </c>
      <c r="D14" s="16">
        <f>'Quick Purchase Request'!D41</f>
        <v>0</v>
      </c>
      <c r="E14" s="18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15" customHeight="1" x14ac:dyDescent="0.2">
      <c r="A15" s="12" t="str">
        <f>'Quick Purchase Request'!A42 &amp; ""</f>
        <v/>
      </c>
      <c r="B15" s="12" t="str">
        <f>'Quick Purchase Request'!B42 &amp; " " &amp; 'Quick Purchase Request'!E42</f>
        <v xml:space="preserve"> </v>
      </c>
      <c r="C15" s="15">
        <f>'Quick Purchase Request'!C42</f>
        <v>0</v>
      </c>
      <c r="D15" s="16">
        <f>'Quick Purchase Request'!D42</f>
        <v>0</v>
      </c>
      <c r="E15" s="18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15" customHeight="1" x14ac:dyDescent="0.2">
      <c r="A16" s="12" t="str">
        <f>'Quick Purchase Request'!A43 &amp; ""</f>
        <v/>
      </c>
      <c r="B16" s="12" t="str">
        <f>'Quick Purchase Request'!B43 &amp; " " &amp; 'Quick Purchase Request'!E43</f>
        <v xml:space="preserve"> </v>
      </c>
      <c r="C16" s="15">
        <f>'Quick Purchase Request'!C43</f>
        <v>0</v>
      </c>
      <c r="D16" s="16">
        <f>'Quick Purchase Request'!D43</f>
        <v>0</v>
      </c>
      <c r="E16" s="18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15" customHeight="1" x14ac:dyDescent="0.2">
      <c r="A17" s="12" t="str">
        <f>'Quick Purchase Request'!A44 &amp; ""</f>
        <v/>
      </c>
      <c r="B17" s="12" t="str">
        <f>'Quick Purchase Request'!B44 &amp; " " &amp; 'Quick Purchase Request'!E44</f>
        <v xml:space="preserve"> </v>
      </c>
      <c r="C17" s="15">
        <f>'Quick Purchase Request'!C44</f>
        <v>0</v>
      </c>
      <c r="D17" s="16">
        <f>'Quick Purchase Request'!D44</f>
        <v>0</v>
      </c>
      <c r="E17" s="18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15" customHeight="1" x14ac:dyDescent="0.2">
      <c r="A18" s="12" t="str">
        <f>'Quick Purchase Request'!A45 &amp; ""</f>
        <v/>
      </c>
      <c r="B18" s="12" t="str">
        <f>'Quick Purchase Request'!B45 &amp; " " &amp; 'Quick Purchase Request'!E45</f>
        <v xml:space="preserve"> </v>
      </c>
      <c r="C18" s="15">
        <f>'Quick Purchase Request'!C45</f>
        <v>0</v>
      </c>
      <c r="D18" s="16">
        <f>'Quick Purchase Request'!D45</f>
        <v>0</v>
      </c>
      <c r="E18" s="18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15" customHeight="1" x14ac:dyDescent="0.2">
      <c r="A19" s="12" t="str">
        <f>'Quick Purchase Request'!A46 &amp; ""</f>
        <v/>
      </c>
      <c r="B19" s="12" t="str">
        <f>'Quick Purchase Request'!B46 &amp; " " &amp; 'Quick Purchase Request'!E46</f>
        <v xml:space="preserve"> </v>
      </c>
      <c r="C19" s="15">
        <f>'Quick Purchase Request'!C46</f>
        <v>0</v>
      </c>
      <c r="D19" s="16">
        <f>'Quick Purchase Request'!D46</f>
        <v>0</v>
      </c>
      <c r="E19" s="18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15" customHeight="1" x14ac:dyDescent="0.2">
      <c r="A20" s="12" t="str">
        <f>'Quick Purchase Request'!A47 &amp; ""</f>
        <v/>
      </c>
      <c r="B20" s="12" t="str">
        <f>'Quick Purchase Request'!B47 &amp; " " &amp; 'Quick Purchase Request'!E47</f>
        <v xml:space="preserve"> </v>
      </c>
      <c r="C20" s="15">
        <f>'Quick Purchase Request'!C47</f>
        <v>0</v>
      </c>
      <c r="D20" s="16">
        <f>'Quick Purchase Request'!D47</f>
        <v>0</v>
      </c>
      <c r="E20" s="18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5" customHeight="1" x14ac:dyDescent="0.2">
      <c r="A21" s="12" t="str">
        <f>'Quick Purchase Request'!A48 &amp; ""</f>
        <v/>
      </c>
      <c r="B21" s="12" t="str">
        <f>'Quick Purchase Request'!B48 &amp; " " &amp; 'Quick Purchase Request'!E48</f>
        <v xml:space="preserve"> </v>
      </c>
      <c r="C21" s="15">
        <f>'Quick Purchase Request'!C48</f>
        <v>0</v>
      </c>
      <c r="D21" s="16">
        <f>'Quick Purchase Request'!D48</f>
        <v>0</v>
      </c>
      <c r="E21" s="18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15" customHeight="1" x14ac:dyDescent="0.2">
      <c r="A22" s="12" t="str">
        <f>'Quick Purchase Request'!A49 &amp; ""</f>
        <v/>
      </c>
      <c r="B22" s="12" t="str">
        <f>'Quick Purchase Request'!B49 &amp; " " &amp; 'Quick Purchase Request'!E49</f>
        <v xml:space="preserve"> </v>
      </c>
      <c r="C22" s="15">
        <f>'Quick Purchase Request'!C49</f>
        <v>0</v>
      </c>
      <c r="D22" s="16">
        <f>'Quick Purchase Request'!D49</f>
        <v>0</v>
      </c>
      <c r="E22" s="18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15" customHeight="1" x14ac:dyDescent="0.2">
      <c r="A23" s="12" t="str">
        <f>'Quick Purchase Request'!A50 &amp; ""</f>
        <v/>
      </c>
      <c r="B23" s="12" t="str">
        <f>'Quick Purchase Request'!B50 &amp; " " &amp; 'Quick Purchase Request'!E50</f>
        <v xml:space="preserve"> </v>
      </c>
      <c r="C23" s="15">
        <f>'Quick Purchase Request'!C50</f>
        <v>0</v>
      </c>
      <c r="D23" s="16">
        <f>'Quick Purchase Request'!D50</f>
        <v>0</v>
      </c>
      <c r="E23" s="18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5" customHeight="1" x14ac:dyDescent="0.2">
      <c r="A24" s="12" t="str">
        <f>'Quick Purchase Request'!A51 &amp; ""</f>
        <v/>
      </c>
      <c r="B24" s="12" t="str">
        <f>'Quick Purchase Request'!B51 &amp; " " &amp; 'Quick Purchase Request'!E51</f>
        <v xml:space="preserve"> </v>
      </c>
      <c r="C24" s="15">
        <f>'Quick Purchase Request'!C51</f>
        <v>0</v>
      </c>
      <c r="D24" s="16">
        <f>'Quick Purchase Request'!D51</f>
        <v>0</v>
      </c>
      <c r="E24" s="18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5" customHeight="1" x14ac:dyDescent="0.2">
      <c r="A25" s="12" t="str">
        <f>'Quick Purchase Request'!A52 &amp; ""</f>
        <v/>
      </c>
      <c r="B25" s="12" t="str">
        <f>'Quick Purchase Request'!B52 &amp; " " &amp; 'Quick Purchase Request'!E52</f>
        <v xml:space="preserve"> </v>
      </c>
      <c r="C25" s="15">
        <f>'Quick Purchase Request'!C52</f>
        <v>0</v>
      </c>
      <c r="D25" s="16">
        <f>'Quick Purchase Request'!D52</f>
        <v>0</v>
      </c>
      <c r="E25" s="18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5" customHeight="1" x14ac:dyDescent="0.2">
      <c r="A26" s="12" t="str">
        <f>'Quick Purchase Request'!A53 &amp; ""</f>
        <v/>
      </c>
      <c r="B26" s="12" t="str">
        <f>'Quick Purchase Request'!B53 &amp; " " &amp; 'Quick Purchase Request'!E53</f>
        <v xml:space="preserve"> </v>
      </c>
      <c r="C26" s="15">
        <f>'Quick Purchase Request'!C53</f>
        <v>0</v>
      </c>
      <c r="D26" s="16">
        <f>'Quick Purchase Request'!D53</f>
        <v>0</v>
      </c>
      <c r="E26" s="18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5" customHeight="1" x14ac:dyDescent="0.2">
      <c r="A27" s="12" t="str">
        <f>'Quick Purchase Request'!A54 &amp; ""</f>
        <v/>
      </c>
      <c r="B27" s="12" t="str">
        <f>'Quick Purchase Request'!B54 &amp; " " &amp; 'Quick Purchase Request'!E54</f>
        <v xml:space="preserve"> </v>
      </c>
      <c r="C27" s="15">
        <f>'Quick Purchase Request'!C54</f>
        <v>0</v>
      </c>
      <c r="D27" s="16">
        <f>'Quick Purchase Request'!D54</f>
        <v>0</v>
      </c>
      <c r="E27" s="18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5" customHeight="1" x14ac:dyDescent="0.2">
      <c r="A28" s="12" t="str">
        <f>'Quick Purchase Request'!A55 &amp; ""</f>
        <v/>
      </c>
      <c r="B28" s="12" t="str">
        <f>'Quick Purchase Request'!B55 &amp; " " &amp; 'Quick Purchase Request'!E55</f>
        <v xml:space="preserve"> </v>
      </c>
      <c r="C28" s="15">
        <f>'Quick Purchase Request'!C55</f>
        <v>0</v>
      </c>
      <c r="D28" s="16">
        <f>'Quick Purchase Request'!D55</f>
        <v>0</v>
      </c>
      <c r="E28" s="18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" customHeight="1" x14ac:dyDescent="0.2">
      <c r="A29" s="12" t="str">
        <f>'Quick Purchase Request'!A56 &amp; ""</f>
        <v/>
      </c>
      <c r="B29" s="12" t="str">
        <f>'Quick Purchase Request'!B56 &amp; " " &amp; 'Quick Purchase Request'!E56</f>
        <v xml:space="preserve"> </v>
      </c>
      <c r="C29" s="15">
        <f>'Quick Purchase Request'!C56</f>
        <v>0</v>
      </c>
      <c r="D29" s="16">
        <f>'Quick Purchase Request'!D56</f>
        <v>0</v>
      </c>
      <c r="E29" s="18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" customHeight="1" x14ac:dyDescent="0.2">
      <c r="A30" s="12" t="str">
        <f>'Quick Purchase Request'!A57 &amp; ""</f>
        <v/>
      </c>
      <c r="B30" s="12" t="str">
        <f>'Quick Purchase Request'!B57 &amp; " " &amp; 'Quick Purchase Request'!E57</f>
        <v xml:space="preserve"> </v>
      </c>
      <c r="C30" s="15">
        <f>'Quick Purchase Request'!C57</f>
        <v>0</v>
      </c>
      <c r="D30" s="16">
        <f>'Quick Purchase Request'!D57</f>
        <v>0</v>
      </c>
      <c r="E30" s="18">
        <f t="shared" si="0"/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" customHeight="1" x14ac:dyDescent="0.2">
      <c r="A31" s="12" t="str">
        <f>'Quick Purchase Request'!A58 &amp; ""</f>
        <v/>
      </c>
      <c r="B31" s="12" t="str">
        <f>'Quick Purchase Request'!B58 &amp; " " &amp; 'Quick Purchase Request'!E58</f>
        <v xml:space="preserve"> </v>
      </c>
      <c r="C31" s="15">
        <f>'Quick Purchase Request'!C58</f>
        <v>0</v>
      </c>
      <c r="D31" s="16">
        <f>'Quick Purchase Request'!D58</f>
        <v>0</v>
      </c>
      <c r="E31" s="18">
        <f t="shared" si="0"/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" customHeight="1" x14ac:dyDescent="0.2">
      <c r="A32" s="12" t="str">
        <f>'Quick Purchase Request'!A59 &amp; ""</f>
        <v/>
      </c>
      <c r="B32" s="12" t="str">
        <f>'Quick Purchase Request'!B59 &amp; " " &amp; 'Quick Purchase Request'!E59</f>
        <v xml:space="preserve"> </v>
      </c>
      <c r="C32" s="15">
        <f>'Quick Purchase Request'!C59</f>
        <v>0</v>
      </c>
      <c r="D32" s="16">
        <f>'Quick Purchase Request'!D59</f>
        <v>0</v>
      </c>
      <c r="E32" s="18">
        <f t="shared" si="0"/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" customHeight="1" x14ac:dyDescent="0.2">
      <c r="A33" s="12" t="str">
        <f>'Quick Purchase Request'!A60 &amp; ""</f>
        <v/>
      </c>
      <c r="B33" s="12" t="str">
        <f>'Quick Purchase Request'!B60 &amp; " " &amp; 'Quick Purchase Request'!E60</f>
        <v xml:space="preserve"> </v>
      </c>
      <c r="C33" s="15">
        <f>'Quick Purchase Request'!C60</f>
        <v>0</v>
      </c>
      <c r="D33" s="16">
        <f>'Quick Purchase Request'!D60</f>
        <v>0</v>
      </c>
      <c r="E33" s="18">
        <f t="shared" si="0"/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" customHeight="1" x14ac:dyDescent="0.2">
      <c r="A34" s="12" t="str">
        <f>'Quick Purchase Request'!A61 &amp; ""</f>
        <v/>
      </c>
      <c r="B34" s="12" t="str">
        <f>'Quick Purchase Request'!B61 &amp; " " &amp; 'Quick Purchase Request'!E61</f>
        <v xml:space="preserve"> </v>
      </c>
      <c r="C34" s="15">
        <f>'Quick Purchase Request'!C61</f>
        <v>0</v>
      </c>
      <c r="D34" s="16">
        <f>'Quick Purchase Request'!D61</f>
        <v>0</v>
      </c>
      <c r="E34" s="18">
        <f t="shared" si="0"/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" customHeight="1" x14ac:dyDescent="0.2">
      <c r="A35" s="12" t="str">
        <f>'Quick Purchase Request'!A62 &amp; ""</f>
        <v/>
      </c>
      <c r="B35" s="12" t="str">
        <f>'Quick Purchase Request'!B62 &amp; " " &amp; 'Quick Purchase Request'!E62</f>
        <v xml:space="preserve"> </v>
      </c>
      <c r="C35" s="15">
        <f>'Quick Purchase Request'!C62</f>
        <v>0</v>
      </c>
      <c r="D35" s="16">
        <f>'Quick Purchase Request'!D62</f>
        <v>0</v>
      </c>
      <c r="E35" s="18">
        <f t="shared" si="0"/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" customHeight="1" x14ac:dyDescent="0.2">
      <c r="A36" s="12" t="str">
        <f>'Quick Purchase Request'!A63 &amp; ""</f>
        <v/>
      </c>
      <c r="B36" s="12" t="str">
        <f>'Quick Purchase Request'!B63 &amp; " " &amp; 'Quick Purchase Request'!E63</f>
        <v xml:space="preserve"> </v>
      </c>
      <c r="C36" s="15">
        <f>'Quick Purchase Request'!C63</f>
        <v>0</v>
      </c>
      <c r="D36" s="16">
        <f>'Quick Purchase Request'!D63</f>
        <v>0</v>
      </c>
      <c r="E36" s="18">
        <f t="shared" si="0"/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" customHeight="1" x14ac:dyDescent="0.2">
      <c r="A37" s="12" t="str">
        <f>'Quick Purchase Request'!A64 &amp; ""</f>
        <v/>
      </c>
      <c r="B37" s="12" t="str">
        <f>'Quick Purchase Request'!B64 &amp; " " &amp; 'Quick Purchase Request'!E64</f>
        <v xml:space="preserve"> </v>
      </c>
      <c r="C37" s="15">
        <f>'Quick Purchase Request'!C64</f>
        <v>0</v>
      </c>
      <c r="D37" s="16">
        <f>'Quick Purchase Request'!D64</f>
        <v>0</v>
      </c>
      <c r="E37" s="18">
        <f t="shared" si="0"/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" customHeight="1" x14ac:dyDescent="0.2">
      <c r="A38" s="12" t="str">
        <f>'Quick Purchase Request'!A65 &amp; ""</f>
        <v/>
      </c>
      <c r="B38" s="12" t="str">
        <f>'Quick Purchase Request'!B65 &amp; " " &amp; 'Quick Purchase Request'!E65</f>
        <v xml:space="preserve"> </v>
      </c>
      <c r="C38" s="15">
        <f>'Quick Purchase Request'!C65</f>
        <v>0</v>
      </c>
      <c r="D38" s="16">
        <f>'Quick Purchase Request'!D65</f>
        <v>0</v>
      </c>
      <c r="E38" s="18">
        <f t="shared" si="0"/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" customHeight="1" x14ac:dyDescent="0.2">
      <c r="A39" s="12" t="str">
        <f>'Quick Purchase Request'!A66 &amp; ""</f>
        <v/>
      </c>
      <c r="B39" s="12" t="str">
        <f>'Quick Purchase Request'!B66 &amp; " " &amp; 'Quick Purchase Request'!E66</f>
        <v xml:space="preserve"> </v>
      </c>
      <c r="C39" s="15">
        <f>'Quick Purchase Request'!C66</f>
        <v>0</v>
      </c>
      <c r="D39" s="16">
        <f>'Quick Purchase Request'!D66</f>
        <v>0</v>
      </c>
      <c r="E39" s="18">
        <f t="shared" si="0"/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2.75" x14ac:dyDescent="0.2">
      <c r="A40" s="12" t="str">
        <f>'Quick Purchase Request'!A67 &amp; ""</f>
        <v/>
      </c>
      <c r="B40" s="12" t="str">
        <f>'Quick Purchase Request'!B67 &amp; " " &amp; 'Quick Purchase Request'!E67</f>
        <v xml:space="preserve"> </v>
      </c>
      <c r="C40" s="15">
        <f>'Quick Purchase Request'!C67</f>
        <v>0</v>
      </c>
      <c r="D40" s="16">
        <f>'Quick Purchase Request'!D67</f>
        <v>0</v>
      </c>
      <c r="E40" s="18">
        <f t="shared" si="0"/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2.75" x14ac:dyDescent="0.2">
      <c r="A41" s="12" t="str">
        <f>'Quick Purchase Request'!A68 &amp; ""</f>
        <v/>
      </c>
      <c r="B41" s="12" t="str">
        <f>'Quick Purchase Request'!B68 &amp; " " &amp; 'Quick Purchase Request'!E68</f>
        <v xml:space="preserve"> </v>
      </c>
      <c r="C41" s="15">
        <f>'Quick Purchase Request'!C68</f>
        <v>0</v>
      </c>
      <c r="D41" s="16">
        <f>'Quick Purchase Request'!D68</f>
        <v>0</v>
      </c>
      <c r="E41" s="18">
        <f t="shared" si="0"/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2.75" x14ac:dyDescent="0.2">
      <c r="A42" s="12" t="str">
        <f>'Quick Purchase Request'!A69 &amp; ""</f>
        <v/>
      </c>
      <c r="B42" s="12" t="str">
        <f>'Quick Purchase Request'!B69 &amp; " " &amp; 'Quick Purchase Request'!E69</f>
        <v xml:space="preserve"> </v>
      </c>
      <c r="C42" s="15">
        <f>'Quick Purchase Request'!C69</f>
        <v>0</v>
      </c>
      <c r="D42" s="16">
        <f>'Quick Purchase Request'!D69</f>
        <v>0</v>
      </c>
      <c r="E42" s="18">
        <f t="shared" si="0"/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2.75" x14ac:dyDescent="0.2">
      <c r="A43" s="12" t="str">
        <f>'Quick Purchase Request'!A70 &amp; ""</f>
        <v/>
      </c>
      <c r="B43" s="12" t="str">
        <f>'Quick Purchase Request'!B70 &amp; " " &amp; 'Quick Purchase Request'!E70</f>
        <v xml:space="preserve"> </v>
      </c>
      <c r="C43" s="15">
        <f>'Quick Purchase Request'!C70</f>
        <v>0</v>
      </c>
      <c r="D43" s="16">
        <f>'Quick Purchase Request'!D70</f>
        <v>0</v>
      </c>
      <c r="E43" s="18">
        <f t="shared" si="0"/>
        <v>0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2.75" x14ac:dyDescent="0.2">
      <c r="A44" s="12" t="str">
        <f>'Quick Purchase Request'!A71 &amp; ""</f>
        <v/>
      </c>
      <c r="B44" s="12" t="str">
        <f>'Quick Purchase Request'!B71 &amp; " " &amp; 'Quick Purchase Request'!E71</f>
        <v xml:space="preserve"> </v>
      </c>
      <c r="C44" s="15">
        <f>'Quick Purchase Request'!C71</f>
        <v>0</v>
      </c>
      <c r="D44" s="16">
        <f>'Quick Purchase Request'!D71</f>
        <v>0</v>
      </c>
      <c r="E44" s="18">
        <f t="shared" si="0"/>
        <v>0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2.75" x14ac:dyDescent="0.2">
      <c r="A45" s="12" t="str">
        <f>'Quick Purchase Request'!A72 &amp; ""</f>
        <v/>
      </c>
      <c r="B45" s="12" t="str">
        <f>'Quick Purchase Request'!B72 &amp; " " &amp; 'Quick Purchase Request'!E72</f>
        <v xml:space="preserve"> </v>
      </c>
      <c r="C45" s="15">
        <f>'Quick Purchase Request'!C72</f>
        <v>0</v>
      </c>
      <c r="D45" s="16">
        <f>'Quick Purchase Request'!D72</f>
        <v>0</v>
      </c>
      <c r="E45" s="18">
        <f t="shared" si="0"/>
        <v>0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2.75" x14ac:dyDescent="0.2">
      <c r="A46" s="12" t="str">
        <f>'Quick Purchase Request'!A73 &amp; ""</f>
        <v/>
      </c>
      <c r="B46" s="12" t="str">
        <f>'Quick Purchase Request'!B73 &amp; " " &amp; 'Quick Purchase Request'!E73</f>
        <v xml:space="preserve"> </v>
      </c>
      <c r="C46" s="15">
        <f>'Quick Purchase Request'!C73</f>
        <v>0</v>
      </c>
      <c r="D46" s="16">
        <f>'Quick Purchase Request'!D73</f>
        <v>0</v>
      </c>
      <c r="E46" s="18">
        <f t="shared" si="0"/>
        <v>0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2.75" x14ac:dyDescent="0.2">
      <c r="A47" s="12" t="str">
        <f>'Quick Purchase Request'!A74 &amp; ""</f>
        <v/>
      </c>
      <c r="B47" s="12" t="str">
        <f>'Quick Purchase Request'!B74 &amp; " " &amp; 'Quick Purchase Request'!E74</f>
        <v xml:space="preserve"> </v>
      </c>
      <c r="C47" s="15">
        <f>'Quick Purchase Request'!C74</f>
        <v>0</v>
      </c>
      <c r="D47" s="16">
        <f>'Quick Purchase Request'!D74</f>
        <v>0</v>
      </c>
      <c r="E47" s="18">
        <f t="shared" si="0"/>
        <v>0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2.75" x14ac:dyDescent="0.2">
      <c r="A48" s="12" t="str">
        <f>'Quick Purchase Request'!A75 &amp; ""</f>
        <v/>
      </c>
      <c r="B48" s="12" t="str">
        <f>'Quick Purchase Request'!B75 &amp; " " &amp; 'Quick Purchase Request'!E75</f>
        <v xml:space="preserve"> </v>
      </c>
      <c r="C48" s="15">
        <f>'Quick Purchase Request'!C75</f>
        <v>0</v>
      </c>
      <c r="D48" s="16">
        <f>'Quick Purchase Request'!D75</f>
        <v>0</v>
      </c>
      <c r="E48" s="18">
        <f t="shared" si="0"/>
        <v>0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2.75" x14ac:dyDescent="0.2">
      <c r="A49" s="12" t="str">
        <f>'Quick Purchase Request'!A76 &amp; ""</f>
        <v/>
      </c>
      <c r="B49" s="12" t="str">
        <f>'Quick Purchase Request'!B76 &amp; " " &amp; 'Quick Purchase Request'!E76</f>
        <v xml:space="preserve"> </v>
      </c>
      <c r="C49" s="15">
        <f>'Quick Purchase Request'!C76</f>
        <v>0</v>
      </c>
      <c r="D49" s="16">
        <f>'Quick Purchase Request'!D76</f>
        <v>0</v>
      </c>
      <c r="E49" s="18">
        <f t="shared" si="0"/>
        <v>0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2.75" x14ac:dyDescent="0.2">
      <c r="A50" s="12" t="str">
        <f>'Quick Purchase Request'!A77 &amp; ""</f>
        <v/>
      </c>
      <c r="B50" s="12" t="str">
        <f>'Quick Purchase Request'!B77 &amp; " " &amp; 'Quick Purchase Request'!E77</f>
        <v xml:space="preserve"> </v>
      </c>
      <c r="C50" s="15">
        <f>'Quick Purchase Request'!C77</f>
        <v>0</v>
      </c>
      <c r="D50" s="16">
        <f>'Quick Purchase Request'!D77</f>
        <v>0</v>
      </c>
      <c r="E50" s="18">
        <f t="shared" si="0"/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x14ac:dyDescent="0.25">
      <c r="A51" s="56" t="s">
        <v>107</v>
      </c>
      <c r="B51" s="56"/>
      <c r="C51" s="56"/>
      <c r="D51" s="56"/>
      <c r="E51" s="57">
        <f>SUM(E2:E50)</f>
        <v>0</v>
      </c>
    </row>
    <row r="52" spans="1:29" ht="12.75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9"/>
  <sheetViews>
    <sheetView workbookViewId="0"/>
  </sheetViews>
  <sheetFormatPr defaultColWidth="14.42578125" defaultRowHeight="15" customHeight="1" x14ac:dyDescent="0.2"/>
  <cols>
    <col min="1" max="1" width="20.5703125" customWidth="1"/>
    <col min="2" max="2" width="18.85546875" customWidth="1"/>
    <col min="3" max="3" width="30" customWidth="1"/>
    <col min="4" max="4" width="18.85546875" customWidth="1"/>
    <col min="7" max="7" width="19.42578125" customWidth="1"/>
    <col min="8" max="8" width="23" customWidth="1"/>
  </cols>
  <sheetData>
    <row r="1" spans="1:9" ht="15" customHeight="1" x14ac:dyDescent="0.2">
      <c r="A1" s="9" t="s">
        <v>41</v>
      </c>
      <c r="B1" s="9" t="s">
        <v>42</v>
      </c>
      <c r="C1" s="9" t="s">
        <v>43</v>
      </c>
      <c r="D1" s="9" t="s">
        <v>44</v>
      </c>
      <c r="E1" s="9" t="s">
        <v>45</v>
      </c>
      <c r="F1" s="9" t="s">
        <v>46</v>
      </c>
      <c r="G1" s="9" t="s">
        <v>47</v>
      </c>
      <c r="H1" s="9" t="s">
        <v>48</v>
      </c>
      <c r="I1" s="9" t="s">
        <v>49</v>
      </c>
    </row>
    <row r="2" spans="1:9" ht="15" customHeight="1" x14ac:dyDescent="0.2">
      <c r="A2" s="9" t="s">
        <v>19</v>
      </c>
      <c r="B2" s="9"/>
      <c r="C2" s="9"/>
      <c r="D2" s="9"/>
      <c r="E2" s="9"/>
      <c r="F2" s="9"/>
      <c r="G2" s="9"/>
      <c r="H2" s="9"/>
      <c r="I2" s="9" t="s">
        <v>50</v>
      </c>
    </row>
    <row r="3" spans="1:9" ht="15" customHeight="1" x14ac:dyDescent="0.2">
      <c r="A3" s="9" t="s">
        <v>51</v>
      </c>
      <c r="B3" s="9" t="s">
        <v>51</v>
      </c>
      <c r="C3" s="9" t="s">
        <v>52</v>
      </c>
      <c r="D3" s="9" t="s">
        <v>53</v>
      </c>
      <c r="E3" s="9" t="s">
        <v>54</v>
      </c>
      <c r="F3" s="9">
        <v>56701</v>
      </c>
      <c r="G3" s="9" t="s">
        <v>55</v>
      </c>
      <c r="H3" s="9" t="s">
        <v>56</v>
      </c>
      <c r="I3" s="9" t="s">
        <v>57</v>
      </c>
    </row>
    <row r="4" spans="1:9" ht="15" customHeight="1" x14ac:dyDescent="0.2">
      <c r="A4" s="9" t="s">
        <v>59</v>
      </c>
      <c r="B4" s="9" t="s">
        <v>60</v>
      </c>
      <c r="C4" s="9" t="s">
        <v>61</v>
      </c>
      <c r="D4" s="9" t="s">
        <v>62</v>
      </c>
      <c r="E4" s="9" t="s">
        <v>63</v>
      </c>
      <c r="F4" s="9">
        <v>76063</v>
      </c>
      <c r="G4" s="9" t="s">
        <v>64</v>
      </c>
      <c r="H4" s="9" t="s">
        <v>65</v>
      </c>
      <c r="I4" s="9" t="s">
        <v>66</v>
      </c>
    </row>
    <row r="5" spans="1:9" ht="15" customHeight="1" x14ac:dyDescent="0.2">
      <c r="A5" s="9" t="s">
        <v>67</v>
      </c>
      <c r="B5" s="9" t="s">
        <v>68</v>
      </c>
      <c r="C5" s="9" t="s">
        <v>69</v>
      </c>
      <c r="D5" s="9" t="s">
        <v>70</v>
      </c>
      <c r="E5" s="9" t="s">
        <v>71</v>
      </c>
      <c r="F5" s="9">
        <v>60693</v>
      </c>
      <c r="G5" s="9" t="s">
        <v>72</v>
      </c>
      <c r="H5" s="9" t="s">
        <v>73</v>
      </c>
      <c r="I5" s="9" t="s">
        <v>57</v>
      </c>
    </row>
    <row r="6" spans="1:9" ht="15" customHeight="1" x14ac:dyDescent="0.2">
      <c r="A6" s="9" t="s">
        <v>74</v>
      </c>
      <c r="B6" s="9" t="s">
        <v>74</v>
      </c>
      <c r="C6" s="9" t="s">
        <v>75</v>
      </c>
      <c r="G6" s="9" t="s">
        <v>76</v>
      </c>
      <c r="H6" s="9" t="s">
        <v>77</v>
      </c>
      <c r="I6" s="9" t="s">
        <v>78</v>
      </c>
    </row>
    <row r="7" spans="1:9" ht="15" customHeight="1" x14ac:dyDescent="0.2">
      <c r="A7" s="9" t="s">
        <v>79</v>
      </c>
      <c r="B7" s="9" t="s">
        <v>80</v>
      </c>
      <c r="C7" s="9" t="s">
        <v>75</v>
      </c>
      <c r="G7" s="9" t="s">
        <v>75</v>
      </c>
      <c r="H7" s="9" t="s">
        <v>81</v>
      </c>
      <c r="I7" s="9" t="s">
        <v>78</v>
      </c>
    </row>
    <row r="8" spans="1:9" ht="15" customHeight="1" x14ac:dyDescent="0.2">
      <c r="A8" s="9" t="s">
        <v>82</v>
      </c>
      <c r="B8" s="9" t="s">
        <v>82</v>
      </c>
      <c r="C8" s="9" t="s">
        <v>83</v>
      </c>
      <c r="D8" s="9" t="s">
        <v>84</v>
      </c>
      <c r="E8" s="9" t="s">
        <v>85</v>
      </c>
      <c r="F8" s="9">
        <v>80011</v>
      </c>
      <c r="G8" s="9" t="s">
        <v>86</v>
      </c>
      <c r="H8" s="9" t="s">
        <v>87</v>
      </c>
      <c r="I8" s="9" t="s">
        <v>78</v>
      </c>
    </row>
    <row r="9" spans="1:9" ht="15" customHeight="1" x14ac:dyDescent="0.2">
      <c r="A9" s="9" t="s">
        <v>88</v>
      </c>
      <c r="I9" s="9" t="s">
        <v>89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Quick Purchase Request</vt:lpstr>
      <vt:lpstr>Purchase Request Form</vt:lpstr>
      <vt:lpstr>Long Purchase</vt:lpstr>
      <vt:lpstr>Common Vendors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Wild, Todd Allen</cp:lastModifiedBy>
  <dcterms:modified xsi:type="dcterms:W3CDTF">2019-09-05T13:52:20Z</dcterms:modified>
</cp:coreProperties>
</file>